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12" documentId="8_{26BC3E5A-809F-4E62-A892-AB38C75E6BB6}" xr6:coauthVersionLast="47" xr6:coauthVersionMax="47" xr10:uidLastSave="{C1CE5B82-9C6A-41B9-99B8-520934B749DE}"/>
  <bookViews>
    <workbookView xWindow="6750" yWindow="1230" windowWidth="18285" windowHeight="14040" xr2:uid="{00000000-000D-0000-FFFF-FFFF00000000}"/>
  </bookViews>
  <sheets>
    <sheet name="Report" sheetId="2" r:id="rId1"/>
    <sheet name="eHL" sheetId="6" r:id="rId2"/>
    <sheet name="Improvement Indicators" sheetId="3" r:id="rId3"/>
    <sheet name="audit" sheetId="5" r:id="rId4"/>
  </sheets>
  <definedNames>
    <definedName name="_xlnm._FilterDatabase" localSheetId="0" hidden="1">Report!#REF!</definedName>
    <definedName name="Action">Report!$AJ$2:$AJ$7</definedName>
    <definedName name="Admin">Report!$AL$2:$AL$6</definedName>
    <definedName name="Agree">Report!$Y$2:$Y$3</definedName>
    <definedName name="Category">Report!$AK$2:$AK$8</definedName>
    <definedName name="CM">Report!$AR$2:$AR$9</definedName>
    <definedName name="CMV">Report!$C$10</definedName>
    <definedName name="Discuss">Report!$AH$2:$AH$6</definedName>
    <definedName name="Display">Report!$AO$2:$AO$8</definedName>
    <definedName name="Interpretation">Report!$AP$2:$AP$17</definedName>
    <definedName name="Meningitis">Report!$AD$2:$AD$5</definedName>
    <definedName name="NICU">Report!$AB$2:$AB$5</definedName>
    <definedName name="Outcome">Report!$AG$2:$AG$8</definedName>
    <definedName name="Parameters">Report!$AM$2:$AM$15</definedName>
    <definedName name="_xlnm.Print_Area" localSheetId="3">audit!$B$1:$AK$40</definedName>
    <definedName name="_xlnm.Print_Area" localSheetId="1">eHL!$A$1:$X$21</definedName>
    <definedName name="_xlnm.Print_Area" localSheetId="0">Report!$A$1:$W$68</definedName>
    <definedName name="Quality">Report!$AI$2:$AI$5</definedName>
    <definedName name="Reason">Report!$Z$2:$Z$7</definedName>
    <definedName name="Recording_Quality">Report!$AN$2:$AN$4</definedName>
    <definedName name="ScrOut">Report!$AA$2:$AA$8</definedName>
    <definedName name="Standard">Report!$X$2:$X$3</definedName>
    <definedName name="Stimulus">Report!$AF$2:$AF$4</definedName>
    <definedName name="Strategy">Report!$AQ$2:$AQ$17</definedName>
    <definedName name="Transducer">Report!$AE$2:$AE$6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63" i="5" l="1"/>
  <c r="BA64" i="5"/>
  <c r="BA65" i="5"/>
  <c r="BA66" i="5"/>
  <c r="BA67" i="5"/>
  <c r="BA68" i="5"/>
  <c r="BA69" i="5"/>
  <c r="BA48" i="5"/>
  <c r="BA49" i="5"/>
  <c r="BA50" i="5"/>
  <c r="BA51" i="5"/>
  <c r="BA52" i="5"/>
  <c r="BA53" i="5"/>
  <c r="BA54" i="5"/>
  <c r="BA55" i="5"/>
  <c r="BA56" i="5"/>
  <c r="BA57" i="5"/>
  <c r="BA58" i="5"/>
  <c r="BA59" i="5"/>
  <c r="BA60" i="5"/>
  <c r="BA61" i="5"/>
  <c r="BA62" i="5"/>
  <c r="A3" i="3"/>
  <c r="B6" i="6"/>
  <c r="B7" i="6"/>
  <c r="B5" i="6"/>
  <c r="A3" i="5"/>
  <c r="D11" i="6"/>
  <c r="F3" i="5"/>
  <c r="AF16" i="6"/>
  <c r="AF25" i="6"/>
  <c r="B9" i="6"/>
  <c r="AI10" i="6"/>
  <c r="Q16" i="6"/>
  <c r="Q18" i="6" s="1"/>
  <c r="Q17" i="6"/>
  <c r="B8" i="6"/>
  <c r="D16" i="6"/>
  <c r="F16" i="6"/>
  <c r="H16" i="6"/>
  <c r="J16" i="6"/>
  <c r="L16" i="6"/>
  <c r="N16" i="6"/>
  <c r="P16" i="6"/>
  <c r="R16" i="6"/>
  <c r="T16" i="6"/>
  <c r="V16" i="6"/>
  <c r="F11" i="6"/>
  <c r="H11" i="6"/>
  <c r="J11" i="6"/>
  <c r="L11" i="6"/>
  <c r="N11" i="6"/>
  <c r="P11" i="6"/>
  <c r="R11" i="6"/>
  <c r="T11" i="6"/>
  <c r="V11" i="6"/>
  <c r="H3" i="5"/>
  <c r="G3" i="5"/>
  <c r="D3" i="5"/>
  <c r="C3" i="5"/>
  <c r="K3" i="5"/>
  <c r="J3" i="5"/>
  <c r="E3" i="5"/>
  <c r="BA4" i="5"/>
  <c r="BA5" i="5"/>
  <c r="BA6" i="5"/>
  <c r="BA7" i="5"/>
  <c r="BA8" i="5"/>
  <c r="BA9" i="5"/>
  <c r="BA10" i="5"/>
  <c r="BA11" i="5"/>
  <c r="BA12" i="5"/>
  <c r="BA13" i="5"/>
  <c r="BA14" i="5"/>
  <c r="BA15" i="5"/>
  <c r="BA16" i="5"/>
  <c r="BA17" i="5"/>
  <c r="BA18" i="5"/>
  <c r="BA19" i="5"/>
  <c r="BA20" i="5"/>
  <c r="BA21" i="5"/>
  <c r="BA22" i="5"/>
  <c r="BA23" i="5"/>
  <c r="BA24" i="5"/>
  <c r="BA25" i="5"/>
  <c r="BA26" i="5"/>
  <c r="BA27" i="5"/>
  <c r="BA28" i="5"/>
  <c r="BA29" i="5"/>
  <c r="BA30" i="5"/>
  <c r="BA31" i="5"/>
  <c r="BA32" i="5"/>
  <c r="BA33" i="5"/>
  <c r="BA34" i="5"/>
  <c r="BA35" i="5"/>
  <c r="BA36" i="5"/>
  <c r="BA37" i="5"/>
  <c r="BA38" i="5"/>
  <c r="BA39" i="5"/>
  <c r="BA40" i="5"/>
  <c r="BA41" i="5"/>
  <c r="BA42" i="5"/>
  <c r="BA43" i="5"/>
  <c r="BA44" i="5"/>
  <c r="BA45" i="5"/>
  <c r="BA46" i="5"/>
  <c r="BA47" i="5"/>
  <c r="BB4" i="5"/>
  <c r="BB5" i="5"/>
  <c r="BB6" i="5"/>
  <c r="BB7" i="5"/>
  <c r="BB8" i="5"/>
  <c r="BB9" i="5"/>
  <c r="BB10" i="5"/>
  <c r="A62" i="3"/>
  <c r="A46" i="3"/>
  <c r="A30" i="3"/>
  <c r="A23" i="3"/>
  <c r="A20" i="3"/>
  <c r="B62" i="3"/>
  <c r="B63" i="3"/>
  <c r="AZ63" i="5" s="1"/>
  <c r="B64" i="3"/>
  <c r="AZ64" i="5" s="1"/>
  <c r="B65" i="3"/>
  <c r="AZ65" i="5"/>
  <c r="B66" i="3"/>
  <c r="AZ66" i="5"/>
  <c r="B67" i="3"/>
  <c r="AZ67" i="5"/>
  <c r="B68" i="3"/>
  <c r="AZ68" i="5"/>
  <c r="B69" i="3"/>
  <c r="AZ69" i="5" s="1"/>
  <c r="AZ47" i="5"/>
  <c r="B30" i="3"/>
  <c r="AZ31" i="5" s="1"/>
  <c r="B31" i="3"/>
  <c r="AZ32" i="5"/>
  <c r="B32" i="3"/>
  <c r="AZ33" i="5"/>
  <c r="B33" i="3"/>
  <c r="AZ34" i="5" s="1"/>
  <c r="B34" i="3"/>
  <c r="AZ35" i="5"/>
  <c r="B35" i="3"/>
  <c r="AZ36" i="5"/>
  <c r="B36" i="3"/>
  <c r="AZ37" i="5"/>
  <c r="B37" i="3"/>
  <c r="AZ38" i="5"/>
  <c r="B38" i="3"/>
  <c r="AZ39" i="5"/>
  <c r="B39" i="3"/>
  <c r="AZ40" i="5" s="1"/>
  <c r="B40" i="3"/>
  <c r="AZ41" i="5"/>
  <c r="B41" i="3"/>
  <c r="AZ42" i="5"/>
  <c r="B42" i="3"/>
  <c r="AZ43" i="5" s="1"/>
  <c r="B43" i="3"/>
  <c r="AZ44" i="5" s="1"/>
  <c r="B44" i="3"/>
  <c r="AZ45" i="5"/>
  <c r="B45" i="3"/>
  <c r="AZ46" i="5" s="1"/>
  <c r="B23" i="3"/>
  <c r="AZ24" i="5"/>
  <c r="B24" i="3"/>
  <c r="AZ25" i="5"/>
  <c r="B25" i="3"/>
  <c r="AZ26" i="5"/>
  <c r="B26" i="3"/>
  <c r="AZ27" i="5"/>
  <c r="B27" i="3"/>
  <c r="AZ28" i="5"/>
  <c r="B28" i="3"/>
  <c r="AZ29" i="5" s="1"/>
  <c r="B29" i="3"/>
  <c r="AZ30" i="5"/>
  <c r="B20" i="3"/>
  <c r="AZ21" i="5"/>
  <c r="B21" i="3"/>
  <c r="AZ22" i="5"/>
  <c r="B22" i="3"/>
  <c r="AZ23" i="5" s="1"/>
  <c r="B8" i="3"/>
  <c r="AZ9" i="5" s="1"/>
  <c r="B9" i="3"/>
  <c r="AZ10" i="5" s="1"/>
  <c r="B10" i="3"/>
  <c r="AZ11" i="5"/>
  <c r="B11" i="3"/>
  <c r="AZ12" i="5"/>
  <c r="B12" i="3"/>
  <c r="AZ13" i="5"/>
  <c r="B13" i="3"/>
  <c r="AZ14" i="5"/>
  <c r="B14" i="3"/>
  <c r="AZ15" i="5"/>
  <c r="B15" i="3"/>
  <c r="AZ16" i="5" s="1"/>
  <c r="B16" i="3"/>
  <c r="AZ17" i="5"/>
  <c r="B17" i="3"/>
  <c r="AZ18" i="5"/>
  <c r="B18" i="3"/>
  <c r="AZ19" i="5"/>
  <c r="B19" i="3"/>
  <c r="AZ20" i="5"/>
  <c r="B3" i="3"/>
  <c r="AZ4" i="5" s="1"/>
  <c r="B4" i="3"/>
  <c r="AZ5" i="5" s="1"/>
  <c r="B5" i="3"/>
  <c r="AZ6" i="5"/>
  <c r="B6" i="3"/>
  <c r="AZ7" i="5"/>
  <c r="B7" i="3"/>
  <c r="AZ8" i="5"/>
  <c r="B63" i="2"/>
  <c r="Y3" i="5" s="1"/>
  <c r="B62" i="2"/>
  <c r="X3" i="5" s="1"/>
  <c r="B61" i="2"/>
  <c r="W3" i="5" s="1"/>
  <c r="B60" i="2"/>
  <c r="V3" i="5" s="1"/>
  <c r="B59" i="2"/>
  <c r="U3" i="5" s="1"/>
  <c r="B58" i="2"/>
  <c r="T3" i="5" s="1"/>
  <c r="B57" i="2"/>
  <c r="S3" i="5" s="1"/>
  <c r="I3" i="5"/>
  <c r="L3" i="5"/>
  <c r="B3" i="5"/>
  <c r="AX1" i="5"/>
  <c r="AW1" i="5"/>
  <c r="AV1" i="5"/>
  <c r="AU1" i="5"/>
  <c r="AT1" i="5"/>
  <c r="AS1" i="5"/>
  <c r="AR1" i="5"/>
  <c r="AQ1" i="5"/>
  <c r="AP1" i="5"/>
  <c r="AO1" i="5"/>
  <c r="AN1" i="5"/>
  <c r="AM1" i="5"/>
  <c r="K60" i="2"/>
  <c r="R3" i="5" s="1"/>
  <c r="G58" i="2"/>
  <c r="I58" i="2"/>
  <c r="O3" i="5"/>
  <c r="AF20" i="6"/>
  <c r="E16" i="6"/>
  <c r="E18" i="6" s="1"/>
  <c r="E17" i="6"/>
  <c r="W16" i="6"/>
  <c r="W18" i="6" s="1"/>
  <c r="W17" i="6"/>
  <c r="M16" i="6"/>
  <c r="M17" i="6" s="1"/>
  <c r="O16" i="6"/>
  <c r="O17" i="6" s="1"/>
  <c r="S16" i="6"/>
  <c r="S18" i="6" s="1"/>
  <c r="G16" i="6"/>
  <c r="G17" i="6" s="1"/>
  <c r="G18" i="6"/>
  <c r="I16" i="6"/>
  <c r="I17" i="6"/>
  <c r="I18" i="6"/>
  <c r="W11" i="6"/>
  <c r="W13" i="6" s="1"/>
  <c r="W12" i="6"/>
  <c r="M11" i="6"/>
  <c r="M12" i="6" s="1"/>
  <c r="M13" i="6"/>
  <c r="S11" i="6"/>
  <c r="S12" i="6" s="1"/>
  <c r="I11" i="6"/>
  <c r="I12" i="6" s="1"/>
  <c r="E11" i="6"/>
  <c r="E12" i="6" s="1"/>
  <c r="E13" i="6"/>
  <c r="O11" i="6"/>
  <c r="O13" i="6" s="1"/>
  <c r="O12" i="6"/>
  <c r="K16" i="6"/>
  <c r="K17" i="6" s="1"/>
  <c r="K18" i="6"/>
  <c r="U16" i="6"/>
  <c r="U17" i="6" s="1"/>
  <c r="U18" i="6"/>
  <c r="AF28" i="6"/>
  <c r="AF27" i="6"/>
  <c r="AH6" i="6"/>
  <c r="AF24" i="6"/>
  <c r="AI6" i="6"/>
  <c r="M3" i="5"/>
  <c r="AH7" i="6"/>
  <c r="U11" i="6"/>
  <c r="U12" i="6"/>
  <c r="U13" i="6"/>
  <c r="AI7" i="6"/>
  <c r="AF15" i="6"/>
  <c r="AF21" i="6"/>
  <c r="AF26" i="6"/>
  <c r="AF19" i="6"/>
  <c r="I13" i="6"/>
  <c r="AI9" i="6"/>
  <c r="AI8" i="6"/>
  <c r="AH10" i="6"/>
  <c r="AH8" i="6"/>
  <c r="AH9" i="6"/>
  <c r="G11" i="6"/>
  <c r="G12" i="6" s="1"/>
  <c r="K11" i="6"/>
  <c r="K13" i="6" s="1"/>
  <c r="Q11" i="6"/>
  <c r="Q13" i="6"/>
  <c r="Q12" i="6"/>
  <c r="S13" i="6"/>
  <c r="K58" i="2"/>
  <c r="N3" i="5"/>
  <c r="P3" i="5"/>
  <c r="AW2" i="5" l="1"/>
  <c r="AJ3" i="5" s="1"/>
  <c r="AV2" i="5"/>
  <c r="AI3" i="5" s="1"/>
  <c r="AS2" i="5"/>
  <c r="AF3" i="5" s="1"/>
  <c r="AR2" i="5"/>
  <c r="AE3" i="5" s="1"/>
  <c r="AO2" i="5"/>
  <c r="AB3" i="5" s="1"/>
  <c r="AU2" i="5"/>
  <c r="AH3" i="5" s="1"/>
  <c r="AT2" i="5"/>
  <c r="AG3" i="5" s="1"/>
  <c r="AM2" i="5"/>
  <c r="Z3" i="5" s="1"/>
  <c r="AQ2" i="5"/>
  <c r="AD3" i="5" s="1"/>
  <c r="AX2" i="5"/>
  <c r="AK3" i="5" s="1"/>
  <c r="AN2" i="5"/>
  <c r="AA3" i="5" s="1"/>
  <c r="AP2" i="5"/>
  <c r="AC3" i="5" s="1"/>
  <c r="K59" i="2"/>
  <c r="Q3" i="5" s="1"/>
  <c r="S17" i="6"/>
  <c r="O18" i="6"/>
  <c r="K12" i="6"/>
  <c r="M18" i="6"/>
  <c r="G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3" authorId="0" shapeId="0" xr:uid="{00000000-0006-0000-0000-000001000000}">
      <text>
        <r>
          <rPr>
            <sz val="9"/>
            <color indexed="81"/>
            <rFont val="Tahoma"/>
            <family val="2"/>
          </rPr>
          <t>Use this to note anything of relevence e.g. restless baby, sedation, tymp results, etc.</t>
        </r>
      </text>
    </comment>
    <comment ref="B7" authorId="0" shapeId="0" xr:uid="{00000000-0006-0000-0000-000002000000}">
      <text>
        <r>
          <rPr>
            <sz val="9"/>
            <color indexed="81"/>
            <rFont val="Tahoma"/>
            <family val="2"/>
          </rPr>
          <t xml:space="preserve">To add today's date, use Ctrl + ;
</t>
        </r>
      </text>
    </comment>
    <comment ref="B8" authorId="0" shapeId="0" xr:uid="{00000000-0006-0000-0000-000003000000}">
      <text>
        <r>
          <rPr>
            <sz val="8"/>
            <color indexed="81"/>
            <rFont val="Tahoma"/>
            <family val="2"/>
          </rPr>
          <t xml:space="preserve">Baby's corrected age on date of test in whole weeks (based on normal full term of 40 weeks).
Example: Born at 37 weeks, tested at 4 weeks old, corrected age 
= 37 - 40 + 4 = 1
</t>
        </r>
      </text>
    </comment>
    <comment ref="C29" authorId="0" shapeId="0" xr:uid="{00000000-0006-0000-0000-000004000000}">
      <text>
        <r>
          <rPr>
            <sz val="9"/>
            <color indexed="81"/>
            <rFont val="Tahoma"/>
            <family val="2"/>
          </rPr>
          <t xml:space="preserve">Leave blank if there is no possibility that cross hearing will occur. Use (NM) if cross hearing is possible and use (M) if masking, 2-ch or wave I was used to eliminate cross hearing.
</t>
        </r>
      </text>
    </comment>
    <comment ref="C36" authorId="0" shapeId="0" xr:uid="{00000000-0006-0000-0000-000005000000}">
      <text>
        <r>
          <rPr>
            <sz val="9"/>
            <color indexed="81"/>
            <rFont val="Tahoma"/>
            <family val="2"/>
          </rPr>
          <t>Leave blank if there is no possibility that cross hearing will occur. Use (NM) if cross hearing is possible and use (M) if masking, 2-ch or wave I was used to eliminate cross hearing.</t>
        </r>
        <r>
          <rPr>
            <sz val="9"/>
            <color indexed="81"/>
            <rFont val="Tahoma"/>
            <family val="2"/>
          </rPr>
          <t xml:space="preserve">
</t>
        </r>
      </text>
    </comment>
    <comment ref="C41" authorId="0" shapeId="0" xr:uid="{00000000-0006-0000-0000-000006000000}">
      <text>
        <r>
          <rPr>
            <sz val="9"/>
            <color indexed="81"/>
            <rFont val="Tahoma"/>
            <family val="2"/>
          </rPr>
          <t xml:space="preserve">If one error has multiple consequences, choose the single indicator that best describes the error, identifying the waveforms (the same error may be made several times but use just one indicator) in the Details column. Add text to the general comments field that highlights the consequences
</t>
        </r>
      </text>
    </comment>
  </commentList>
</comments>
</file>

<file path=xl/sharedStrings.xml><?xml version="1.0" encoding="utf-8"?>
<sst xmlns="http://schemas.openxmlformats.org/spreadsheetml/2006/main" count="492" uniqueCount="343">
  <si>
    <t>Display</t>
  </si>
  <si>
    <t>Interpretation</t>
  </si>
  <si>
    <t>Labelled inconclusive but is CR</t>
  </si>
  <si>
    <t>Labelled inconclusive but is RA</t>
  </si>
  <si>
    <t>Threshold recorded as = when should be &lt;=</t>
  </si>
  <si>
    <t>Inaccurate or doubtful peak labelling</t>
  </si>
  <si>
    <t>Many thresholds &lt;=</t>
  </si>
  <si>
    <t>CM</t>
  </si>
  <si>
    <t>For Tester Use</t>
  </si>
  <si>
    <t xml:space="preserve">Case ID </t>
  </si>
  <si>
    <t>RIGHT EAR</t>
  </si>
  <si>
    <t>1k</t>
  </si>
  <si>
    <t>2k</t>
  </si>
  <si>
    <t xml:space="preserve">4k </t>
  </si>
  <si>
    <t>LEFT EAR</t>
  </si>
  <si>
    <t>Date review returned to site</t>
  </si>
  <si>
    <t>Site/Dept</t>
  </si>
  <si>
    <t>Tester</t>
  </si>
  <si>
    <t>Discharge</t>
  </si>
  <si>
    <t>CM Interpretation doubtful</t>
  </si>
  <si>
    <t>OK</t>
  </si>
  <si>
    <t>PCHI management</t>
  </si>
  <si>
    <t>n agree</t>
  </si>
  <si>
    <t>n disagree</t>
  </si>
  <si>
    <t>% agree</t>
  </si>
  <si>
    <t>Outcome measures</t>
  </si>
  <si>
    <t>BC would be helpful</t>
  </si>
  <si>
    <t>ABR THRESHOLDS in dBnHL</t>
  </si>
  <si>
    <t>Category</t>
  </si>
  <si>
    <t>Improvement indicator</t>
  </si>
  <si>
    <t>Number of improvement indicators in each category</t>
  </si>
  <si>
    <t>No of categories</t>
  </si>
  <si>
    <t>thresholds</t>
  </si>
  <si>
    <t>Improvement indicators</t>
  </si>
  <si>
    <t>Air Conduction</t>
  </si>
  <si>
    <t>Bone Conduction</t>
  </si>
  <si>
    <t>General / other Reviewer comments</t>
  </si>
  <si>
    <t>Click</t>
  </si>
  <si>
    <t>Rep rate not optimal</t>
  </si>
  <si>
    <t>Exceeded max level with inserts</t>
  </si>
  <si>
    <t>Time window not optimal</t>
  </si>
  <si>
    <t>Filters not optimal</t>
  </si>
  <si>
    <t>Display aspect ratio outside recommended range</t>
  </si>
  <si>
    <t>Display aspect ratio not optimal for these waveforms</t>
  </si>
  <si>
    <t>Masking - none or insufficient level when needed</t>
  </si>
  <si>
    <t>Excessive electrical noise apparent</t>
  </si>
  <si>
    <t>Patient identifying details not removed from printout</t>
  </si>
  <si>
    <t>Not replicated at levels defining the threshold</t>
  </si>
  <si>
    <t>nHL to eHL correction incorrect</t>
  </si>
  <si>
    <t>Too many Inc traces at different levels</t>
  </si>
  <si>
    <t>Lack of gold standard on each ear (AC and/or BC)</t>
  </si>
  <si>
    <t>A further 2 waveforms, added pairwise needed to resolve Inc</t>
  </si>
  <si>
    <t>Indicator</t>
  </si>
  <si>
    <t>Notes:</t>
  </si>
  <si>
    <t>tester - result:</t>
  </si>
  <si>
    <t>reviewer - result:</t>
  </si>
  <si>
    <t>Discharged but discharge level not reached</t>
  </si>
  <si>
    <t>Gap between CRs that define gold standard threshold is &gt;10dB</t>
  </si>
  <si>
    <t>Date of test (dd/mm/yyyy)</t>
  </si>
  <si>
    <t>reviewer</t>
  </si>
  <si>
    <t>No of improvement indicators</t>
  </si>
  <si>
    <t>Date of next appt if any</t>
  </si>
  <si>
    <t>Reason for test</t>
  </si>
  <si>
    <t>NCR bilateral</t>
  </si>
  <si>
    <t>NCR unilateral L</t>
  </si>
  <si>
    <t>NCR unilateral R</t>
  </si>
  <si>
    <t>CR bilateral</t>
  </si>
  <si>
    <t>Newborn screen referral</t>
  </si>
  <si>
    <t>Atresia</t>
  </si>
  <si>
    <t>Meningitis</t>
  </si>
  <si>
    <t>Newborn Screen outcome</t>
  </si>
  <si>
    <t>Parental concern</t>
  </si>
  <si>
    <t>Professional concern</t>
  </si>
  <si>
    <t>&lt;=50 is taken as 'agreeing within 10dB' with =50 but</t>
  </si>
  <si>
    <t>By convention,</t>
  </si>
  <si>
    <t>OK/None</t>
  </si>
  <si>
    <t>Poor/Unsatisfactory</t>
  </si>
  <si>
    <t xml:space="preserve">Review at 8m </t>
  </si>
  <si>
    <t>Action required beyond planned?</t>
  </si>
  <si>
    <t>ABR quality judgement</t>
  </si>
  <si>
    <t>Reviewer name</t>
  </si>
  <si>
    <t>No screen</t>
  </si>
  <si>
    <t>Date sent for review</t>
  </si>
  <si>
    <t>Outcome of ABR/any further action</t>
  </si>
  <si>
    <t>Corrected Age at test (weeks)</t>
  </si>
  <si>
    <t>No run with tube clamped when CM looks present</t>
  </si>
  <si>
    <t>Gold standard?</t>
  </si>
  <si>
    <t>Over 48 hr in NICU/SCBU  -  yes/no</t>
  </si>
  <si>
    <t>Other</t>
  </si>
  <si>
    <t>Blocking period or appearance inappropriate</t>
  </si>
  <si>
    <t>Labelled CR but is inconclusive</t>
  </si>
  <si>
    <t>Labelled CR but is RA</t>
  </si>
  <si>
    <t xml:space="preserve">Labelled RA but is inconclusive </t>
  </si>
  <si>
    <t>More than 2 traces overlaid</t>
  </si>
  <si>
    <t>Other frequencies would be helpful</t>
  </si>
  <si>
    <t>Clicks would be helpful</t>
  </si>
  <si>
    <t>Unnecessary replication at levels not defining threshold</t>
  </si>
  <si>
    <t>Waveforms (each polarity) must be replicated but were not</t>
  </si>
  <si>
    <t>Click ABR at same level needed for interpretation</t>
  </si>
  <si>
    <t>Select Transducer</t>
  </si>
  <si>
    <t>Yes</t>
  </si>
  <si>
    <t>No</t>
  </si>
  <si>
    <t>Select</t>
  </si>
  <si>
    <t>Select Outcome</t>
  </si>
  <si>
    <t>Select Quality</t>
  </si>
  <si>
    <t>Select Action</t>
  </si>
  <si>
    <t>Select Screen Outcome</t>
  </si>
  <si>
    <t>Select Reason</t>
  </si>
  <si>
    <t>Insert / Pips</t>
  </si>
  <si>
    <t>Insert / Chirps</t>
  </si>
  <si>
    <t>This page lists the available improvement indicators to make finding the one you need easier</t>
  </si>
  <si>
    <t>Labelled RA but is CR</t>
  </si>
  <si>
    <t>Gain/artefact reject level not optimal</t>
  </si>
  <si>
    <t>Should test to lower level (eg in UHL or on BC to define ABG)</t>
  </si>
  <si>
    <t>Agree within 10dB also requires agreement with standard</t>
  </si>
  <si>
    <t>Q3</t>
  </si>
  <si>
    <t>D1</t>
  </si>
  <si>
    <t>D2</t>
  </si>
  <si>
    <t>D3</t>
  </si>
  <si>
    <t>D6</t>
  </si>
  <si>
    <t>I1</t>
  </si>
  <si>
    <t>I2</t>
  </si>
  <si>
    <t>I3</t>
  </si>
  <si>
    <t>I6</t>
  </si>
  <si>
    <t>I8</t>
  </si>
  <si>
    <t>I9</t>
  </si>
  <si>
    <t>I10</t>
  </si>
  <si>
    <t>I11</t>
  </si>
  <si>
    <t>I12</t>
  </si>
  <si>
    <t>I13</t>
  </si>
  <si>
    <t>I15</t>
  </si>
  <si>
    <t>I16</t>
  </si>
  <si>
    <t>T3</t>
  </si>
  <si>
    <t>T4</t>
  </si>
  <si>
    <t>T5</t>
  </si>
  <si>
    <t>T6</t>
  </si>
  <si>
    <t>T7</t>
  </si>
  <si>
    <t>T8</t>
  </si>
  <si>
    <t>T9</t>
  </si>
  <si>
    <t>T10</t>
  </si>
  <si>
    <t>T11</t>
  </si>
  <si>
    <t>T12</t>
  </si>
  <si>
    <t>T13</t>
  </si>
  <si>
    <t>C1</t>
  </si>
  <si>
    <t>C2</t>
  </si>
  <si>
    <t>C3</t>
  </si>
  <si>
    <t>C4</t>
  </si>
  <si>
    <t>C5</t>
  </si>
  <si>
    <t>C6</t>
  </si>
  <si>
    <t>C7</t>
  </si>
  <si>
    <t>Dates</t>
  </si>
  <si>
    <t>Improvement Indicators Recorded</t>
  </si>
  <si>
    <t>Date test sent for review</t>
  </si>
  <si>
    <t>Days between testing and sending</t>
  </si>
  <si>
    <t>Days between received and returned to site</t>
  </si>
  <si>
    <t>Reviewer No. agree</t>
  </si>
  <si>
    <t>Reviewer No. disagree</t>
  </si>
  <si>
    <t>Reviewer % agree</t>
  </si>
  <si>
    <t>No. of categories</t>
  </si>
  <si>
    <t>No. of improvement indicators</t>
  </si>
  <si>
    <t>Reviewer</t>
  </si>
  <si>
    <t>Code</t>
  </si>
  <si>
    <t>S</t>
  </si>
  <si>
    <t>Q</t>
  </si>
  <si>
    <t>D</t>
  </si>
  <si>
    <t>I</t>
  </si>
  <si>
    <t>T</t>
  </si>
  <si>
    <t>C</t>
  </si>
  <si>
    <t>Case ID</t>
  </si>
  <si>
    <t>Admin</t>
  </si>
  <si>
    <t>No Case ID</t>
  </si>
  <si>
    <t>Incomplete future strategy info</t>
  </si>
  <si>
    <t>Incomplete intended management info</t>
  </si>
  <si>
    <t>Reason</t>
  </si>
  <si>
    <t>Outcome</t>
  </si>
  <si>
    <t>NICU</t>
  </si>
  <si>
    <t>Transducer</t>
  </si>
  <si>
    <t>ScnOut</t>
  </si>
  <si>
    <t>Discuss</t>
  </si>
  <si>
    <t>Quality</t>
  </si>
  <si>
    <t>Action</t>
  </si>
  <si>
    <t>Strategy</t>
  </si>
  <si>
    <t>Parmeters</t>
  </si>
  <si>
    <t>Parameters</t>
  </si>
  <si>
    <t>Agree</t>
  </si>
  <si>
    <t>A1</t>
  </si>
  <si>
    <t>A2</t>
  </si>
  <si>
    <t>A3</t>
  </si>
  <si>
    <t>A4</t>
  </si>
  <si>
    <t>A5</t>
  </si>
  <si>
    <t>Recording_Quality</t>
  </si>
  <si>
    <t>D7</t>
  </si>
  <si>
    <t>T14</t>
  </si>
  <si>
    <t>C8</t>
  </si>
  <si>
    <t>Recording Quality</t>
  </si>
  <si>
    <t>A</t>
  </si>
  <si>
    <t>For Reviewer use</t>
  </si>
  <si>
    <t>Standard</t>
  </si>
  <si>
    <t>Discharge with F/U</t>
  </si>
  <si>
    <t>Other - Admin</t>
  </si>
  <si>
    <t>Other - Parameters</t>
  </si>
  <si>
    <t>Other - Recording Quality</t>
  </si>
  <si>
    <t>Other - Display</t>
  </si>
  <si>
    <t>Other - Interpretation</t>
  </si>
  <si>
    <t>Other - Strategy</t>
  </si>
  <si>
    <t>Other - CM</t>
  </si>
  <si>
    <t>P2</t>
  </si>
  <si>
    <t>P3</t>
  </si>
  <si>
    <t>P4</t>
  </si>
  <si>
    <t>P5</t>
  </si>
  <si>
    <t>P7</t>
  </si>
  <si>
    <t>P8</t>
  </si>
  <si>
    <t>P9</t>
  </si>
  <si>
    <t>P10</t>
  </si>
  <si>
    <t>P11</t>
  </si>
  <si>
    <t>Notch filter used but not justified</t>
  </si>
  <si>
    <t>Incomplete date/age/background info</t>
  </si>
  <si>
    <t>Blocked stimulus run would help interpretation</t>
  </si>
  <si>
    <t>Gold standard reported incorrectly</t>
  </si>
  <si>
    <t>CM test not done when needed or done unnecessarily</t>
  </si>
  <si>
    <t>Display issue compromises interpretation</t>
  </si>
  <si>
    <t>Only 1 ear tested, without justification</t>
  </si>
  <si>
    <t>Site</t>
  </si>
  <si>
    <t>Insufficient sweeps used</t>
  </si>
  <si>
    <t>Masking - used when not needed or noise level too high</t>
  </si>
  <si>
    <t>Poor choice of rejection level/sweeps</t>
  </si>
  <si>
    <t>CR/RA/Inc not marked at each level (depends on local policy)</t>
  </si>
  <si>
    <t>To many tests displayed on one page (no official rule)</t>
  </si>
  <si>
    <t>Labelled CR but not replicated at the threshold level</t>
  </si>
  <si>
    <t>Labelled RA but does not meet RA criteria</t>
  </si>
  <si>
    <t>Use objective measurements to inform choice of sweeps</t>
  </si>
  <si>
    <t>Inefficient choice of stimulus levels</t>
  </si>
  <si>
    <t>Rejection level not optimal / more sweeps needed</t>
  </si>
  <si>
    <t>Tone pip incorrect (e.g. not 2:1:2 or Blackman 5-cycle)</t>
  </si>
  <si>
    <t>Incorrect superposition of waveforms</t>
  </si>
  <si>
    <t>Mismatch between printout and S4H/spreadsheet entry</t>
  </si>
  <si>
    <t>P1</t>
  </si>
  <si>
    <t>P6</t>
  </si>
  <si>
    <t>P12</t>
  </si>
  <si>
    <t>Q1</t>
  </si>
  <si>
    <t>Q2</t>
  </si>
  <si>
    <t>D4</t>
  </si>
  <si>
    <t>D5</t>
  </si>
  <si>
    <t>I4</t>
  </si>
  <si>
    <t>I5</t>
  </si>
  <si>
    <t>I7</t>
  </si>
  <si>
    <t>I14</t>
  </si>
  <si>
    <t>T1</t>
  </si>
  <si>
    <t>T2</t>
  </si>
  <si>
    <t>Unlock code: NHSP</t>
  </si>
  <si>
    <t>Action required beyond planned</t>
  </si>
  <si>
    <t>Phones / Pips</t>
  </si>
  <si>
    <t>agree within 10dB?</t>
  </si>
  <si>
    <t>Age:</t>
  </si>
  <si>
    <t>Stimulus:</t>
  </si>
  <si>
    <t>Wband</t>
  </si>
  <si>
    <t>4k</t>
  </si>
  <si>
    <t>Phones / chirps</t>
  </si>
  <si>
    <t>BC / Pips</t>
  </si>
  <si>
    <t>BC / chirps</t>
  </si>
  <si>
    <t>Insert lift</t>
  </si>
  <si>
    <t>BC lift</t>
  </si>
  <si>
    <t>&lt;13</t>
  </si>
  <si>
    <t>13-24</t>
  </si>
  <si>
    <t>25-104</t>
  </si>
  <si>
    <t>&gt;104</t>
  </si>
  <si>
    <t>weeks</t>
  </si>
  <si>
    <t xml:space="preserve">ABR AC Transducer </t>
  </si>
  <si>
    <t>Stimulus type</t>
  </si>
  <si>
    <t>Transducer:</t>
  </si>
  <si>
    <r>
      <rPr>
        <b/>
        <sz val="12"/>
        <color indexed="9"/>
        <rFont val="Arial"/>
        <family val="2"/>
      </rPr>
      <t xml:space="preserve">This sheet shows the </t>
    </r>
    <r>
      <rPr>
        <b/>
        <i/>
        <sz val="12"/>
        <color indexed="9"/>
        <rFont val="Arial"/>
        <family val="2"/>
      </rPr>
      <t>tester's</t>
    </r>
    <r>
      <rPr>
        <b/>
        <sz val="12"/>
        <color indexed="9"/>
        <rFont val="Arial"/>
        <family val="2"/>
      </rPr>
      <t xml:space="preserve"> reported thresholds in </t>
    </r>
    <r>
      <rPr>
        <b/>
        <i/>
        <sz val="12"/>
        <color indexed="9"/>
        <rFont val="Arial"/>
        <family val="2"/>
      </rPr>
      <t>dBeHL</t>
    </r>
  </si>
  <si>
    <t xml:space="preserve">Case ID: </t>
  </si>
  <si>
    <t>Masked (M) or not (NM)</t>
  </si>
  <si>
    <t>Use not masked (NM) for possibly crossed responses</t>
  </si>
  <si>
    <t>Leave blank if cross-hearing is not a possibility</t>
  </si>
  <si>
    <r>
      <rPr>
        <b/>
        <sz val="10"/>
        <rFont val="Calibri"/>
        <family val="2"/>
      </rPr>
      <t>Details</t>
    </r>
    <r>
      <rPr>
        <sz val="10"/>
        <rFont val="Calibri"/>
        <family val="2"/>
      </rPr>
      <t xml:space="preserve"> (to justify the indicator and quote ear/freq/level as appropriate)</t>
    </r>
  </si>
  <si>
    <r>
      <t xml:space="preserve">Indicator </t>
    </r>
    <r>
      <rPr>
        <sz val="10"/>
        <rFont val="Calibri"/>
        <family val="2"/>
      </rPr>
      <t>(avoid multiple indicators caused by one error)</t>
    </r>
  </si>
  <si>
    <t>and ear-specific status claimed by tester</t>
  </si>
  <si>
    <t>Use masked (M) for ear-specific thresholds (any method)</t>
  </si>
  <si>
    <t>Outcome F/U at 8m changed to F/U</t>
  </si>
  <si>
    <t xml:space="preserve">New rows have been added for (M) and (NM). See text in white cells to the left of the ABR results table. </t>
  </si>
  <si>
    <t>Screen contraindicated</t>
  </si>
  <si>
    <t>Unknown</t>
  </si>
  <si>
    <t>Phones</t>
  </si>
  <si>
    <t>Inserts</t>
  </si>
  <si>
    <t>Gold std requires a "=" threshold (or &lt;=30eHL AC4kHz)</t>
  </si>
  <si>
    <t>Screen contraindicated added to options for Screen Outcome</t>
  </si>
  <si>
    <t>Stimulus</t>
  </si>
  <si>
    <t>Select Stimulus</t>
  </si>
  <si>
    <t>Pips</t>
  </si>
  <si>
    <t>Chirps</t>
  </si>
  <si>
    <t>Immediate ABR</t>
  </si>
  <si>
    <t xml:space="preserve">Bacterial Meningitis </t>
  </si>
  <si>
    <t>CMV</t>
  </si>
  <si>
    <t>Suspected</t>
  </si>
  <si>
    <t>Confirmed</t>
  </si>
  <si>
    <r>
      <t>Comments from Reviewer, incl CM results and suggestions for management</t>
    </r>
    <r>
      <rPr>
        <b/>
        <sz val="10"/>
        <color indexed="10"/>
        <rFont val="Calibri"/>
        <family val="2"/>
      </rPr>
      <t xml:space="preserve"> </t>
    </r>
    <r>
      <rPr>
        <sz val="10"/>
        <color indexed="10"/>
        <rFont val="Calibri"/>
        <family val="2"/>
      </rPr>
      <t>(Use Alt-Enter for line break)</t>
    </r>
  </si>
  <si>
    <t>Yes and agreed </t>
  </si>
  <si>
    <t>Yes and escalated </t>
  </si>
  <si>
    <t>Additional options included for other tester/reviewer fields</t>
  </si>
  <si>
    <t>High Risk</t>
  </si>
  <si>
    <t>Yes and acted upon</t>
  </si>
  <si>
    <t xml:space="preserve">Discussed with tester? </t>
  </si>
  <si>
    <t>Non-immediate ABR</t>
  </si>
  <si>
    <t>Outcome field now includes Immediate ABR and Non-immediate ABR</t>
  </si>
  <si>
    <t>Reviewer explanations may be added as a Note</t>
  </si>
  <si>
    <t>Hover mouse over cells with red corner to view Note</t>
  </si>
  <si>
    <t>Discussed with tester</t>
  </si>
  <si>
    <r>
      <t xml:space="preserve">Comments from tester: background / plans for further tests etc. </t>
    </r>
    <r>
      <rPr>
        <sz val="10"/>
        <color indexed="10"/>
        <rFont val="Calibri"/>
        <family val="2"/>
      </rPr>
      <t>(Use Alt-Enter for line break)</t>
    </r>
  </si>
  <si>
    <t>Tester comments and Reviewer comments are now single merged cells with text wrapping. Just continue to type. Alt-Enter forces a new line. Include CM results here rather than in ABR threshold table.</t>
  </si>
  <si>
    <t>Include screening results, further OAE, tymps and any CM results</t>
  </si>
  <si>
    <t>Suspected/Confirmed cCMV</t>
  </si>
  <si>
    <t>New fields for cCMV and Meningitis</t>
  </si>
  <si>
    <r>
      <t xml:space="preserve">Only whole numbers are allowed in the ABR threshold table; qualifiers such as (M) or multiple values such as </t>
    </r>
    <r>
      <rPr>
        <sz val="10"/>
        <rFont val="Calibri"/>
        <family val="2"/>
      </rPr>
      <t>≤</t>
    </r>
    <r>
      <rPr>
        <sz val="10"/>
        <rFont val="Arial"/>
        <family val="2"/>
      </rPr>
      <t>50, &gt;30 are no longer allowed. Enter any additional results as a Note.</t>
    </r>
  </si>
  <si>
    <t>"Unknown" added to Over 48 hr in NICU/SCBU</t>
  </si>
  <si>
    <r>
      <t xml:space="preserve">Date of test: </t>
    </r>
    <r>
      <rPr>
        <b/>
        <sz val="10"/>
        <color indexed="10"/>
        <rFont val="Arial"/>
        <family val="2"/>
      </rPr>
      <t>ctrl</t>
    </r>
    <r>
      <rPr>
        <sz val="10"/>
        <rFont val="Arial"/>
        <family val="2"/>
      </rPr>
      <t xml:space="preserve"> + </t>
    </r>
    <r>
      <rPr>
        <b/>
        <sz val="10"/>
        <color indexed="10"/>
        <rFont val="Arial"/>
        <family val="2"/>
      </rPr>
      <t>;</t>
    </r>
    <r>
      <rPr>
        <sz val="10"/>
        <rFont val="Arial"/>
        <family val="2"/>
      </rPr>
      <t xml:space="preserve"> inserts today's date</t>
    </r>
  </si>
  <si>
    <t>The eHL sheet displays the tester's thresholds in dBeHL, accounting for patient age, transducer, stimulus type and frequency, using BSA corrections (only approximate for BC clicks)</t>
  </si>
  <si>
    <r>
      <t xml:space="preserve">Separate cells denote </t>
    </r>
    <r>
      <rPr>
        <sz val="10"/>
        <rFont val="Calibri"/>
        <family val="2"/>
      </rPr>
      <t>≤</t>
    </r>
    <r>
      <rPr>
        <sz val="10"/>
        <rFont val="Arial"/>
        <family val="2"/>
      </rPr>
      <t>, = and &gt;. Do not attempt to include these in the threshold cell.</t>
    </r>
  </si>
  <si>
    <t>Upper Range</t>
  </si>
  <si>
    <t>Lower Range</t>
  </si>
  <si>
    <t/>
  </si>
  <si>
    <r>
      <t>The eHL sheet Range is also given, in dBeHL. The upper range is suppressed if "&gt;" is entered. The lower range is suppressed if "</t>
    </r>
    <r>
      <rPr>
        <sz val="10"/>
        <rFont val="Aptos Narrow"/>
        <family val="2"/>
      </rPr>
      <t>≤</t>
    </r>
    <r>
      <rPr>
        <sz val="10"/>
        <rFont val="Arial"/>
        <family val="2"/>
      </rPr>
      <t>" is entered.</t>
    </r>
  </si>
  <si>
    <t>Correction</t>
  </si>
  <si>
    <t>AC</t>
  </si>
  <si>
    <t>BC</t>
  </si>
  <si>
    <t>Warning! You must select AC Transducer and Stimulus type on the Report page</t>
  </si>
  <si>
    <t>Note that the Ranges, above, are shown regardless of age but are appropriate only up to 12 weeks; at older ages, the range may be inaccurate.</t>
  </si>
  <si>
    <t>This page can be copied into a Word document for reporting purposes.</t>
  </si>
  <si>
    <t>Click Copy, then in Word, place the cursor where you'd like the table to appear and Paste as Picture.</t>
  </si>
  <si>
    <t>Test Date:</t>
  </si>
  <si>
    <r>
      <t xml:space="preserve">&lt;=55 (or more) is taken as not agreeing with =55 (or more) </t>
    </r>
    <r>
      <rPr>
        <sz val="10"/>
        <color indexed="10"/>
        <rFont val="Arial"/>
        <family val="2"/>
      </rPr>
      <t>#</t>
    </r>
  </si>
  <si>
    <r>
      <rPr>
        <sz val="10"/>
        <color indexed="10"/>
        <rFont val="Arial"/>
        <family val="2"/>
      </rPr>
      <t>#</t>
    </r>
    <r>
      <rPr>
        <sz val="10"/>
        <rFont val="Arial"/>
        <family val="2"/>
      </rPr>
      <t xml:space="preserve"> The "By convention" note in the white panel above confuses many people and requires an explanation:</t>
    </r>
  </si>
  <si>
    <r>
      <t>It is purely pragmatic, designed to limit interpretation errors. The "</t>
    </r>
    <r>
      <rPr>
        <i/>
        <sz val="10"/>
        <rFont val="Arial"/>
        <family val="2"/>
      </rPr>
      <t>&lt;=55 (or more) is taken as not agreeing with =55 (or more)</t>
    </r>
    <r>
      <rPr>
        <sz val="10"/>
        <rFont val="Arial"/>
        <family val="2"/>
      </rPr>
      <t>" ensures that more substantial losses are appropriately flagged.</t>
    </r>
  </si>
  <si>
    <t>These ranges include the insert and BC age-related lift in stimulus level.</t>
  </si>
  <si>
    <t>Version 2024e: file type changed to xlsx in response to instability issues.</t>
  </si>
  <si>
    <t>F/U</t>
  </si>
  <si>
    <t>This area can be used for additional reviewer comments.</t>
  </si>
  <si>
    <t>T15</t>
  </si>
  <si>
    <t>T16</t>
  </si>
  <si>
    <t>ABR Peer Review sheet 2025</t>
  </si>
  <si>
    <t>Version 2025: error in audit page corrected. For use with the 2024b Audit spreadsheet.</t>
  </si>
  <si>
    <t>"Action required beyond planned" and "Discussed with Tester" fields are now included in audit fields, for exporting data to the companion 2024b Audit spreadsheet</t>
  </si>
  <si>
    <t>New in the 2024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</si>
</sst>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0" x14ac:knownFonts="1">
    <font>
      <sz val="10"/>
      <name val="Arial"/>
    </font>
    <font>
      <sz val="8"/>
      <name val="Arial"/>
      <family val="2"/>
    </font>
    <font>
      <b/>
      <sz val="10"/>
      <name val="Arial"/>
      <family val="2"/>
    </font>
    <font>
      <sz val="10"/>
      <color indexed="8"/>
      <name val="Calibri"/>
      <family val="2"/>
    </font>
    <font>
      <b/>
      <sz val="10"/>
      <color indexed="10"/>
      <name val="Arial"/>
      <family val="2"/>
    </font>
    <font>
      <b/>
      <sz val="10"/>
      <color indexed="8"/>
      <name val="Calibri"/>
      <family val="2"/>
    </font>
    <font>
      <sz val="8"/>
      <color indexed="81"/>
      <name val="Tahoma"/>
      <family val="2"/>
    </font>
    <font>
      <sz val="10"/>
      <name val="Arial"/>
      <family val="2"/>
    </font>
    <font>
      <sz val="10"/>
      <name val="Calibri"/>
      <family val="2"/>
    </font>
    <font>
      <sz val="10"/>
      <name val="Arial"/>
      <family val="2"/>
    </font>
    <font>
      <b/>
      <sz val="10"/>
      <name val="Calibri"/>
      <family val="2"/>
    </font>
    <font>
      <b/>
      <sz val="12"/>
      <name val="Calibri"/>
      <family val="2"/>
    </font>
    <font>
      <sz val="12"/>
      <name val="Calibri"/>
      <family val="2"/>
    </font>
    <font>
      <b/>
      <sz val="12"/>
      <color indexed="10"/>
      <name val="Calibri"/>
      <family val="2"/>
    </font>
    <font>
      <sz val="8"/>
      <name val="Calibri"/>
      <family val="2"/>
    </font>
    <font>
      <sz val="8"/>
      <name val="Times New Roman"/>
      <family val="1"/>
    </font>
    <font>
      <sz val="10"/>
      <color indexed="10"/>
      <name val="Arial"/>
      <family val="2"/>
    </font>
    <font>
      <b/>
      <sz val="12"/>
      <color indexed="17"/>
      <name val="Calibri"/>
      <family val="2"/>
    </font>
    <font>
      <sz val="10"/>
      <color indexed="9"/>
      <name val="Arial"/>
      <family val="2"/>
    </font>
    <font>
      <sz val="10"/>
      <name val="Arial"/>
      <family val="2"/>
    </font>
    <font>
      <b/>
      <sz val="10"/>
      <color indexed="10"/>
      <name val="Calibri"/>
      <family val="2"/>
    </font>
    <font>
      <sz val="10"/>
      <color indexed="10"/>
      <name val="Calibri"/>
      <family val="2"/>
    </font>
    <font>
      <sz val="12"/>
      <color indexed="8"/>
      <name val="Calibri"/>
      <family val="2"/>
    </font>
    <font>
      <b/>
      <sz val="12"/>
      <color indexed="9"/>
      <name val="Arial"/>
      <family val="2"/>
    </font>
    <font>
      <b/>
      <i/>
      <sz val="12"/>
      <color indexed="9"/>
      <name val="Arial"/>
      <family val="2"/>
    </font>
    <font>
      <sz val="9"/>
      <color indexed="81"/>
      <name val="Tahoma"/>
      <family val="2"/>
    </font>
    <font>
      <sz val="10"/>
      <name val="Aptos Narrow"/>
      <family val="2"/>
    </font>
    <font>
      <i/>
      <sz val="10"/>
      <name val="Arial"/>
      <family val="2"/>
    </font>
    <font>
      <b/>
      <sz val="11"/>
      <color indexed="10"/>
      <name val="Calibri"/>
      <family val="2"/>
    </font>
    <font>
      <sz val="10"/>
      <color theme="0"/>
      <name val="Arial"/>
      <family val="2"/>
    </font>
    <font>
      <sz val="10"/>
      <color rgb="FFFF0000"/>
      <name val="Arial"/>
      <family val="2"/>
    </font>
    <font>
      <b/>
      <sz val="10"/>
      <color rgb="FFFF0000"/>
      <name val="Arial"/>
      <family val="2"/>
    </font>
    <font>
      <sz val="10"/>
      <name val="Calibri"/>
      <family val="2"/>
      <scheme val="minor"/>
    </font>
    <font>
      <b/>
      <sz val="10"/>
      <color rgb="FF6600FF"/>
      <name val="Arial"/>
      <family val="2"/>
    </font>
    <font>
      <sz val="10"/>
      <color rgb="FF6600FF"/>
      <name val="Arial"/>
      <family val="2"/>
    </font>
    <font>
      <sz val="10"/>
      <color theme="0"/>
      <name val="Calibri"/>
      <family val="2"/>
    </font>
    <font>
      <b/>
      <sz val="10"/>
      <color theme="0"/>
      <name val="Arial"/>
      <family val="2"/>
    </font>
    <font>
      <b/>
      <sz val="12"/>
      <color theme="0"/>
      <name val="Arial"/>
      <family val="2"/>
    </font>
    <font>
      <sz val="10"/>
      <color rgb="FFFF0000"/>
      <name val="Calibri"/>
      <family val="2"/>
    </font>
    <font>
      <sz val="16"/>
      <color theme="0"/>
      <name val="Calibri"/>
      <family val="2"/>
    </font>
  </fonts>
  <fills count="16">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10"/>
        <bgColor indexed="64"/>
      </patternFill>
    </fill>
    <fill>
      <patternFill patternType="solid">
        <fgColor theme="0"/>
        <bgColor indexed="64"/>
      </patternFill>
    </fill>
    <fill>
      <patternFill patternType="solid">
        <fgColor rgb="FF00FFFF"/>
        <bgColor indexed="64"/>
      </patternFill>
    </fill>
    <fill>
      <patternFill patternType="solid">
        <fgColor rgb="FFFFFF00"/>
        <bgColor indexed="64"/>
      </patternFill>
    </fill>
    <fill>
      <patternFill patternType="solid">
        <fgColor rgb="FF7030A0"/>
        <bgColor indexed="64"/>
      </patternFill>
    </fill>
    <fill>
      <patternFill patternType="solid">
        <fgColor rgb="FFB2B2B2"/>
        <bgColor indexed="64"/>
      </patternFill>
    </fill>
    <fill>
      <patternFill patternType="solid">
        <fgColor rgb="FF0070C0"/>
        <bgColor indexed="64"/>
      </patternFill>
    </fill>
    <fill>
      <patternFill patternType="solid">
        <fgColor rgb="FFFFC000"/>
        <bgColor indexed="64"/>
      </patternFill>
    </fill>
    <fill>
      <patternFill patternType="solid">
        <fgColor theme="6" tint="-0.499984740745262"/>
        <bgColor indexed="64"/>
      </patternFill>
    </fill>
  </fills>
  <borders count="7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22"/>
      </right>
      <top style="thin">
        <color indexed="22"/>
      </top>
      <bottom style="medium">
        <color indexed="64"/>
      </bottom>
      <diagonal/>
    </border>
    <border>
      <left style="medium">
        <color indexed="64"/>
      </left>
      <right style="thin">
        <color indexed="64"/>
      </right>
      <top/>
      <bottom style="thin">
        <color indexed="64"/>
      </bottom>
      <diagonal/>
    </border>
    <border>
      <left/>
      <right/>
      <top/>
      <bottom style="thin">
        <color indexed="22"/>
      </bottom>
      <diagonal/>
    </border>
    <border>
      <left/>
      <right/>
      <top style="thin">
        <color indexed="22"/>
      </top>
      <bottom/>
      <diagonal/>
    </border>
    <border>
      <left style="thin">
        <color indexed="22"/>
      </left>
      <right style="thin">
        <color indexed="22"/>
      </right>
      <top/>
      <bottom style="thin">
        <color indexed="22"/>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9" fillId="0" borderId="0"/>
  </cellStyleXfs>
  <cellXfs count="360">
    <xf numFmtId="0" fontId="0" fillId="0" borderId="0" xfId="0"/>
    <xf numFmtId="0" fontId="3" fillId="2" borderId="2" xfId="0" applyFont="1" applyFill="1" applyBorder="1" applyAlignment="1" applyProtection="1">
      <alignment horizontal="left" vertical="top" wrapText="1"/>
      <protection locked="0"/>
    </xf>
    <xf numFmtId="0" fontId="18" fillId="0" borderId="0" xfId="0" applyFont="1"/>
    <xf numFmtId="0" fontId="5" fillId="3" borderId="3" xfId="0" applyFont="1" applyFill="1" applyBorder="1" applyAlignment="1">
      <alignment horizontal="left" vertical="top" wrapText="1"/>
    </xf>
    <xf numFmtId="14" fontId="5" fillId="3" borderId="3" xfId="0" applyNumberFormat="1" applyFont="1" applyFill="1" applyBorder="1" applyAlignment="1">
      <alignment horizontal="left" vertical="top" wrapText="1"/>
    </xf>
    <xf numFmtId="1" fontId="5" fillId="3" borderId="3" xfId="0" applyNumberFormat="1" applyFont="1" applyFill="1" applyBorder="1" applyAlignment="1">
      <alignment vertical="top" wrapText="1"/>
    </xf>
    <xf numFmtId="0" fontId="5" fillId="3" borderId="4" xfId="0" applyFont="1" applyFill="1" applyBorder="1" applyAlignment="1">
      <alignment horizontal="left" vertical="top" wrapText="1"/>
    </xf>
    <xf numFmtId="14" fontId="5" fillId="3" borderId="5" xfId="0" applyNumberFormat="1" applyFont="1" applyFill="1" applyBorder="1" applyAlignment="1">
      <alignment horizontal="left" vertical="top" wrapText="1"/>
    </xf>
    <xf numFmtId="0" fontId="7" fillId="0" borderId="0" xfId="0" applyFont="1" applyAlignment="1">
      <alignment vertical="top"/>
    </xf>
    <xf numFmtId="0" fontId="7" fillId="0" borderId="0" xfId="0" applyFont="1"/>
    <xf numFmtId="0" fontId="5"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0" fontId="8" fillId="0" borderId="0" xfId="0" applyFont="1"/>
    <xf numFmtId="0" fontId="10" fillId="2" borderId="6" xfId="0" applyFont="1" applyFill="1" applyBorder="1"/>
    <xf numFmtId="0" fontId="10" fillId="2" borderId="7" xfId="0" applyFont="1" applyFill="1" applyBorder="1"/>
    <xf numFmtId="0" fontId="11" fillId="2" borderId="6" xfId="0" applyFont="1" applyFill="1" applyBorder="1"/>
    <xf numFmtId="0" fontId="12" fillId="2" borderId="8" xfId="0" applyFont="1" applyFill="1" applyBorder="1"/>
    <xf numFmtId="0" fontId="12" fillId="2" borderId="9" xfId="0" applyFont="1" applyFill="1" applyBorder="1"/>
    <xf numFmtId="49" fontId="8" fillId="2" borderId="10" xfId="0" applyNumberFormat="1" applyFont="1" applyFill="1" applyBorder="1" applyAlignment="1">
      <alignment vertical="top"/>
    </xf>
    <xf numFmtId="0" fontId="4" fillId="2" borderId="11" xfId="0" applyFont="1" applyFill="1" applyBorder="1" applyAlignment="1">
      <alignment horizontal="center"/>
    </xf>
    <xf numFmtId="0" fontId="14" fillId="2" borderId="0" xfId="0" applyFont="1" applyFill="1" applyAlignment="1">
      <alignment horizontal="center"/>
    </xf>
    <xf numFmtId="0" fontId="14" fillId="2" borderId="11" xfId="0" applyFont="1" applyFill="1" applyBorder="1" applyAlignment="1">
      <alignment horizontal="center"/>
    </xf>
    <xf numFmtId="0" fontId="14" fillId="2" borderId="10" xfId="0" applyFont="1" applyFill="1" applyBorder="1"/>
    <xf numFmtId="0" fontId="17" fillId="2"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0" fontId="13" fillId="2" borderId="11" xfId="0" applyFont="1" applyFill="1" applyBorder="1" applyAlignment="1">
      <alignment horizontal="center"/>
    </xf>
    <xf numFmtId="0" fontId="15" fillId="0" borderId="0" xfId="0" applyFont="1"/>
    <xf numFmtId="49" fontId="8" fillId="2" borderId="12" xfId="0" applyNumberFormat="1" applyFont="1" applyFill="1" applyBorder="1" applyAlignment="1">
      <alignment vertical="top"/>
    </xf>
    <xf numFmtId="0" fontId="4" fillId="2" borderId="13" xfId="0" applyFont="1" applyFill="1" applyBorder="1" applyAlignment="1">
      <alignment horizontal="center"/>
    </xf>
    <xf numFmtId="0" fontId="14" fillId="2" borderId="12" xfId="0" applyFont="1" applyFill="1" applyBorder="1"/>
    <xf numFmtId="0" fontId="12" fillId="2" borderId="14" xfId="0" applyFont="1" applyFill="1" applyBorder="1" applyAlignment="1">
      <alignment horizontal="center"/>
    </xf>
    <xf numFmtId="0" fontId="13" fillId="2" borderId="13" xfId="0" applyFont="1" applyFill="1" applyBorder="1" applyAlignment="1">
      <alignment horizontal="center"/>
    </xf>
    <xf numFmtId="0" fontId="16" fillId="4" borderId="0" xfId="0" applyFont="1" applyFill="1"/>
    <xf numFmtId="49" fontId="8" fillId="3" borderId="15" xfId="0" applyNumberFormat="1" applyFont="1" applyFill="1" applyBorder="1" applyAlignment="1" applyProtection="1">
      <alignment horizontal="center"/>
      <protection locked="0"/>
    </xf>
    <xf numFmtId="0" fontId="5" fillId="3" borderId="16" xfId="0" applyFont="1" applyFill="1" applyBorder="1" applyAlignment="1">
      <alignment horizontal="left" vertical="top" wrapText="1"/>
    </xf>
    <xf numFmtId="0" fontId="9" fillId="0" borderId="0" xfId="0" applyFont="1"/>
    <xf numFmtId="0" fontId="2" fillId="0" borderId="14" xfId="0" applyFont="1" applyBorder="1" applyAlignment="1">
      <alignment horizontal="center"/>
    </xf>
    <xf numFmtId="0" fontId="7" fillId="0" borderId="14" xfId="0" applyFont="1" applyBorder="1" applyAlignment="1">
      <alignment horizontal="center"/>
    </xf>
    <xf numFmtId="0" fontId="16" fillId="0" borderId="0" xfId="0" applyFont="1"/>
    <xf numFmtId="0" fontId="18" fillId="0" borderId="0" xfId="0" applyFont="1" applyAlignment="1">
      <alignment vertical="top"/>
    </xf>
    <xf numFmtId="0" fontId="14" fillId="0" borderId="0" xfId="0" applyFont="1" applyAlignment="1">
      <alignment horizontal="left"/>
    </xf>
    <xf numFmtId="0" fontId="10" fillId="2" borderId="2" xfId="0" applyFont="1" applyFill="1" applyBorder="1"/>
    <xf numFmtId="0" fontId="5" fillId="2" borderId="17" xfId="0" applyFont="1" applyFill="1" applyBorder="1" applyAlignment="1">
      <alignment horizontal="left" vertical="top" wrapText="1"/>
    </xf>
    <xf numFmtId="0" fontId="5" fillId="2" borderId="16" xfId="0" applyFont="1" applyFill="1" applyBorder="1" applyAlignment="1">
      <alignment horizontal="left" vertical="top" wrapText="1"/>
    </xf>
    <xf numFmtId="14" fontId="5" fillId="2" borderId="3" xfId="0" applyNumberFormat="1" applyFont="1" applyFill="1" applyBorder="1" applyAlignment="1">
      <alignment horizontal="left" vertical="top" wrapText="1"/>
    </xf>
    <xf numFmtId="14" fontId="5" fillId="2" borderId="5" xfId="0" applyNumberFormat="1" applyFont="1" applyFill="1" applyBorder="1" applyAlignment="1">
      <alignment horizontal="left" vertical="top" wrapText="1"/>
    </xf>
    <xf numFmtId="14" fontId="5" fillId="2" borderId="16" xfId="0" applyNumberFormat="1" applyFont="1" applyFill="1" applyBorder="1" applyAlignment="1">
      <alignment horizontal="left" vertical="top" wrapText="1"/>
    </xf>
    <xf numFmtId="0" fontId="19" fillId="0" borderId="0" xfId="0" applyFont="1"/>
    <xf numFmtId="0" fontId="29" fillId="0" borderId="0" xfId="0" applyFont="1"/>
    <xf numFmtId="0" fontId="30" fillId="0" borderId="0" xfId="0" applyFont="1"/>
    <xf numFmtId="0" fontId="30" fillId="0" borderId="0" xfId="0" applyFont="1" applyAlignment="1">
      <alignment vertical="top"/>
    </xf>
    <xf numFmtId="0" fontId="8" fillId="0" borderId="1" xfId="1" applyFont="1" applyBorder="1" applyAlignment="1">
      <alignment horizontal="center" vertical="center" wrapText="1"/>
    </xf>
    <xf numFmtId="0" fontId="8" fillId="0" borderId="18" xfId="1" applyFont="1" applyBorder="1" applyAlignment="1">
      <alignment horizontal="center" vertical="center" wrapText="1"/>
    </xf>
    <xf numFmtId="0" fontId="10" fillId="0" borderId="1" xfId="1" applyFont="1" applyBorder="1" applyAlignment="1">
      <alignment horizontal="center" vertical="center" wrapText="1"/>
    </xf>
    <xf numFmtId="0" fontId="19" fillId="0" borderId="72" xfId="0" applyFont="1" applyBorder="1" applyAlignment="1">
      <alignment vertical="center"/>
    </xf>
    <xf numFmtId="0" fontId="2" fillId="0" borderId="72" xfId="0" applyFont="1" applyBorder="1" applyAlignment="1">
      <alignment horizontal="center" vertical="center"/>
    </xf>
    <xf numFmtId="49" fontId="19" fillId="0" borderId="72" xfId="0" applyNumberFormat="1" applyFont="1" applyBorder="1" applyAlignment="1">
      <alignment vertical="center"/>
    </xf>
    <xf numFmtId="49" fontId="19" fillId="8" borderId="72" xfId="0" applyNumberFormat="1" applyFont="1" applyFill="1" applyBorder="1" applyAlignment="1">
      <alignment vertical="center"/>
    </xf>
    <xf numFmtId="0" fontId="19" fillId="8" borderId="72" xfId="0" applyFont="1" applyFill="1" applyBorder="1" applyAlignment="1">
      <alignment vertical="center"/>
    </xf>
    <xf numFmtId="0" fontId="7" fillId="0" borderId="0" xfId="0" applyFont="1" applyAlignment="1">
      <alignment vertical="center"/>
    </xf>
    <xf numFmtId="49" fontId="19" fillId="0" borderId="0" xfId="0" applyNumberFormat="1" applyFont="1"/>
    <xf numFmtId="49" fontId="19" fillId="0" borderId="0" xfId="0" applyNumberFormat="1" applyFont="1" applyAlignment="1">
      <alignment vertical="top"/>
    </xf>
    <xf numFmtId="0" fontId="8" fillId="0" borderId="0" xfId="0" applyFont="1" applyAlignment="1">
      <alignment vertical="center"/>
    </xf>
    <xf numFmtId="49" fontId="30" fillId="0" borderId="0" xfId="0" applyNumberFormat="1" applyFont="1" applyAlignment="1">
      <alignment vertical="top"/>
    </xf>
    <xf numFmtId="49" fontId="30" fillId="0" borderId="0" xfId="0" applyNumberFormat="1" applyFont="1"/>
    <xf numFmtId="49" fontId="31" fillId="0" borderId="0" xfId="0" applyNumberFormat="1" applyFont="1"/>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19" fillId="0" borderId="73" xfId="0" applyFont="1" applyBorder="1" applyAlignment="1">
      <alignment horizontal="left" vertical="center"/>
    </xf>
    <xf numFmtId="0" fontId="19" fillId="0" borderId="74" xfId="0" applyFont="1" applyBorder="1" applyAlignment="1">
      <alignment horizontal="left" vertical="center"/>
    </xf>
    <xf numFmtId="0" fontId="19" fillId="0" borderId="72" xfId="0" applyFont="1" applyBorder="1" applyAlignment="1">
      <alignment horizontal="center" vertical="center"/>
    </xf>
    <xf numFmtId="0" fontId="29" fillId="0" borderId="72" xfId="0" applyFont="1" applyBorder="1" applyAlignment="1">
      <alignment vertical="center"/>
    </xf>
    <xf numFmtId="49" fontId="8" fillId="9" borderId="10" xfId="0" applyNumberFormat="1" applyFont="1" applyFill="1" applyBorder="1" applyAlignment="1">
      <alignment vertical="top"/>
    </xf>
    <xf numFmtId="0" fontId="32" fillId="9" borderId="10" xfId="0" applyFont="1" applyFill="1" applyBorder="1"/>
    <xf numFmtId="0" fontId="8" fillId="2"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49" fontId="8" fillId="5" borderId="22" xfId="1" applyNumberFormat="1" applyFont="1" applyFill="1" applyBorder="1" applyAlignment="1">
      <alignment horizontal="center" vertical="center" wrapText="1"/>
    </xf>
    <xf numFmtId="49" fontId="8" fillId="5" borderId="20" xfId="1" applyNumberFormat="1" applyFont="1" applyFill="1" applyBorder="1" applyAlignment="1">
      <alignment horizontal="center" vertical="center" wrapText="1"/>
    </xf>
    <xf numFmtId="49" fontId="8" fillId="5" borderId="21" xfId="1" applyNumberFormat="1" applyFont="1" applyFill="1" applyBorder="1" applyAlignment="1">
      <alignment horizontal="center" vertical="center" wrapText="1"/>
    </xf>
    <xf numFmtId="0" fontId="8" fillId="6" borderId="22" xfId="1" applyFont="1" applyFill="1" applyBorder="1" applyAlignment="1">
      <alignment horizontal="center" vertical="center" wrapText="1"/>
    </xf>
    <xf numFmtId="0" fontId="8" fillId="6" borderId="20" xfId="1" applyFont="1" applyFill="1" applyBorder="1" applyAlignment="1">
      <alignment horizontal="center" vertical="center" wrapText="1"/>
    </xf>
    <xf numFmtId="0" fontId="8" fillId="6" borderId="21" xfId="1" applyFont="1" applyFill="1" applyBorder="1" applyAlignment="1">
      <alignment horizontal="center" vertical="center" wrapText="1"/>
    </xf>
    <xf numFmtId="0" fontId="8" fillId="10" borderId="22" xfId="1" applyFont="1" applyFill="1" applyBorder="1" applyAlignment="1">
      <alignment horizontal="center" vertical="center" wrapText="1"/>
    </xf>
    <xf numFmtId="0" fontId="8" fillId="10" borderId="20"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2" fillId="0" borderId="0" xfId="0" applyFont="1" applyAlignment="1">
      <alignment vertical="top"/>
    </xf>
    <xf numFmtId="164" fontId="3" fillId="2" borderId="23" xfId="0" applyNumberFormat="1" applyFont="1" applyFill="1" applyBorder="1" applyAlignment="1" applyProtection="1">
      <alignment horizontal="center" vertical="top" wrapText="1"/>
      <protection locked="0"/>
    </xf>
    <xf numFmtId="0" fontId="3" fillId="2" borderId="24" xfId="0" applyFont="1" applyFill="1" applyBorder="1" applyAlignment="1" applyProtection="1">
      <alignment horizontal="center" vertical="top" wrapText="1"/>
      <protection locked="0"/>
    </xf>
    <xf numFmtId="14" fontId="3" fillId="2" borderId="25" xfId="0" applyNumberFormat="1" applyFont="1" applyFill="1" applyBorder="1" applyAlignment="1" applyProtection="1">
      <alignment horizontal="center" vertical="top" wrapText="1"/>
      <protection locked="0"/>
    </xf>
    <xf numFmtId="0" fontId="3" fillId="2" borderId="23" xfId="0" applyFont="1" applyFill="1" applyBorder="1" applyAlignment="1" applyProtection="1">
      <alignment horizontal="center" vertical="top" wrapText="1"/>
      <protection locked="0"/>
    </xf>
    <xf numFmtId="0" fontId="3" fillId="2" borderId="26" xfId="0" applyFont="1" applyFill="1" applyBorder="1" applyAlignment="1" applyProtection="1">
      <alignment horizontal="center" vertical="top" wrapText="1"/>
      <protection locked="0"/>
    </xf>
    <xf numFmtId="49" fontId="8" fillId="5" borderId="27" xfId="1" applyNumberFormat="1" applyFont="1" applyFill="1" applyBorder="1" applyAlignment="1">
      <alignment horizontal="center" vertical="center" wrapText="1"/>
    </xf>
    <xf numFmtId="49" fontId="8" fillId="2" borderId="28" xfId="0" applyNumberFormat="1" applyFont="1" applyFill="1" applyBorder="1" applyAlignment="1" applyProtection="1">
      <alignment horizontal="center"/>
      <protection locked="0"/>
    </xf>
    <xf numFmtId="0" fontId="29" fillId="0" borderId="0" xfId="0" applyFont="1" applyAlignment="1">
      <alignment vertical="center"/>
    </xf>
    <xf numFmtId="0" fontId="33" fillId="0" borderId="74" xfId="0" applyFont="1" applyBorder="1" applyAlignment="1">
      <alignment horizontal="center" vertical="center"/>
    </xf>
    <xf numFmtId="0" fontId="33" fillId="0" borderId="74" xfId="0" applyFont="1" applyBorder="1" applyAlignment="1">
      <alignment horizontal="left" vertical="center"/>
    </xf>
    <xf numFmtId="0" fontId="33" fillId="0" borderId="72" xfId="0" applyFont="1" applyBorder="1" applyAlignment="1">
      <alignment horizontal="center" vertical="center"/>
    </xf>
    <xf numFmtId="0" fontId="34" fillId="8" borderId="72" xfId="0" applyFont="1" applyFill="1" applyBorder="1" applyAlignment="1">
      <alignment vertical="center"/>
    </xf>
    <xf numFmtId="0" fontId="34" fillId="0" borderId="72" xfId="0" applyFont="1" applyBorder="1" applyAlignment="1">
      <alignment vertical="center"/>
    </xf>
    <xf numFmtId="49" fontId="7" fillId="0" borderId="72" xfId="0" applyNumberFormat="1" applyFont="1" applyBorder="1" applyAlignment="1">
      <alignment vertical="center"/>
    </xf>
    <xf numFmtId="0" fontId="8" fillId="0" borderId="29" xfId="1" applyFont="1" applyBorder="1" applyAlignment="1">
      <alignment horizontal="center" vertical="center" wrapText="1"/>
    </xf>
    <xf numFmtId="0" fontId="8" fillId="8" borderId="19" xfId="1" applyFont="1" applyFill="1" applyBorder="1" applyAlignment="1">
      <alignment horizontal="center" vertical="center" wrapText="1"/>
    </xf>
    <xf numFmtId="0" fontId="8" fillId="8" borderId="1" xfId="1" applyFont="1" applyFill="1" applyBorder="1" applyAlignment="1">
      <alignment horizontal="center" vertical="center" wrapText="1"/>
    </xf>
    <xf numFmtId="0" fontId="8" fillId="0" borderId="30" xfId="1" applyFont="1" applyBorder="1" applyAlignment="1">
      <alignment horizontal="center" vertical="center" wrapText="1"/>
    </xf>
    <xf numFmtId="14" fontId="8" fillId="3" borderId="22" xfId="1" applyNumberFormat="1" applyFont="1" applyFill="1" applyBorder="1" applyAlignment="1">
      <alignment horizontal="center" vertical="center" wrapText="1"/>
    </xf>
    <xf numFmtId="14" fontId="8" fillId="3" borderId="20" xfId="1" applyNumberFormat="1" applyFont="1" applyFill="1" applyBorder="1" applyAlignment="1">
      <alignment horizontal="center" vertical="center" wrapText="1"/>
    </xf>
    <xf numFmtId="14" fontId="8" fillId="2" borderId="20" xfId="1" applyNumberFormat="1" applyFont="1" applyFill="1" applyBorder="1" applyAlignment="1">
      <alignment horizontal="center" vertical="center" wrapText="1"/>
    </xf>
    <xf numFmtId="14" fontId="8" fillId="2" borderId="21" xfId="1" applyNumberFormat="1" applyFont="1" applyFill="1" applyBorder="1" applyAlignment="1">
      <alignment horizontal="center" vertical="center" wrapText="1"/>
    </xf>
    <xf numFmtId="0" fontId="10" fillId="8" borderId="19" xfId="1" applyFont="1" applyFill="1" applyBorder="1" applyAlignment="1">
      <alignment horizontal="center" vertical="center" wrapText="1"/>
    </xf>
    <xf numFmtId="0" fontId="10" fillId="8" borderId="1" xfId="1" applyFont="1" applyFill="1" applyBorder="1" applyAlignment="1">
      <alignment horizontal="center" vertical="center" wrapText="1"/>
    </xf>
    <xf numFmtId="49" fontId="7" fillId="0" borderId="0" xfId="1" applyNumberFormat="1" applyFont="1"/>
    <xf numFmtId="0" fontId="7" fillId="0" borderId="0" xfId="1" applyFont="1"/>
    <xf numFmtId="0" fontId="7" fillId="8" borderId="0" xfId="1" applyFont="1" applyFill="1" applyAlignment="1" applyProtection="1">
      <alignment vertical="center" wrapText="1"/>
      <protection hidden="1"/>
    </xf>
    <xf numFmtId="0" fontId="7" fillId="8" borderId="0" xfId="1" applyFont="1" applyFill="1" applyAlignment="1" applyProtection="1">
      <alignment horizontal="center" vertical="center" wrapText="1"/>
      <protection hidden="1"/>
    </xf>
    <xf numFmtId="0" fontId="29" fillId="8" borderId="0" xfId="1" applyFont="1" applyFill="1" applyAlignment="1">
      <alignment vertical="center" wrapText="1"/>
    </xf>
    <xf numFmtId="0" fontId="29" fillId="8" borderId="0" xfId="1" applyFont="1" applyFill="1" applyAlignment="1">
      <alignment horizontal="center" vertical="center" wrapText="1"/>
    </xf>
    <xf numFmtId="0" fontId="35" fillId="0" borderId="0" xfId="1" applyFont="1" applyAlignment="1">
      <alignment horizontal="center" vertical="center" wrapText="1"/>
    </xf>
    <xf numFmtId="49" fontId="29" fillId="8" borderId="0" xfId="1" applyNumberFormat="1" applyFont="1" applyFill="1" applyAlignment="1">
      <alignment vertical="center" wrapText="1"/>
    </xf>
    <xf numFmtId="0" fontId="29" fillId="0" borderId="0" xfId="1" applyFont="1" applyAlignment="1">
      <alignment horizontal="left" vertical="center" wrapText="1"/>
    </xf>
    <xf numFmtId="0" fontId="29" fillId="0" borderId="0" xfId="1" applyFont="1" applyAlignment="1">
      <alignment horizontal="center" vertical="center" wrapText="1"/>
    </xf>
    <xf numFmtId="49" fontId="29" fillId="8" borderId="0" xfId="1" applyNumberFormat="1" applyFont="1" applyFill="1" applyAlignment="1" applyProtection="1">
      <alignment vertical="center" wrapText="1"/>
      <protection hidden="1"/>
    </xf>
    <xf numFmtId="0" fontId="29" fillId="8" borderId="0" xfId="1" applyFont="1" applyFill="1" applyAlignment="1" applyProtection="1">
      <alignment vertical="center" wrapText="1"/>
      <protection hidden="1"/>
    </xf>
    <xf numFmtId="0" fontId="29" fillId="8" borderId="0" xfId="1" applyFont="1" applyFill="1" applyAlignment="1" applyProtection="1">
      <alignment horizontal="center" vertical="center" wrapText="1"/>
      <protection hidden="1"/>
    </xf>
    <xf numFmtId="0" fontId="8" fillId="0" borderId="1" xfId="1" applyFont="1" applyBorder="1" applyAlignment="1" applyProtection="1">
      <alignment horizontal="center" vertical="center" wrapText="1"/>
      <protection locked="0"/>
    </xf>
    <xf numFmtId="0" fontId="8" fillId="0" borderId="31" xfId="1" applyFont="1" applyBorder="1" applyAlignment="1" applyProtection="1">
      <alignment horizontal="center" vertical="center" wrapText="1"/>
      <protection locked="0"/>
    </xf>
    <xf numFmtId="14" fontId="8" fillId="0" borderId="31" xfId="1" applyNumberFormat="1" applyFont="1" applyBorder="1" applyAlignment="1" applyProtection="1">
      <alignment horizontal="center" vertical="center" wrapText="1"/>
      <protection locked="0"/>
    </xf>
    <xf numFmtId="1" fontId="8" fillId="0" borderId="31" xfId="1" applyNumberFormat="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29" fillId="0" borderId="0" xfId="1" applyFont="1" applyAlignment="1" applyProtection="1">
      <alignment vertical="center" wrapText="1"/>
      <protection locked="0"/>
    </xf>
    <xf numFmtId="0" fontId="29" fillId="0" borderId="0" xfId="1" applyFont="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29" fillId="0" borderId="0" xfId="0" applyFont="1" applyProtection="1">
      <protection locked="0"/>
    </xf>
    <xf numFmtId="49" fontId="7" fillId="0" borderId="0" xfId="0" applyNumberFormat="1" applyFont="1" applyAlignment="1">
      <alignment vertical="top"/>
    </xf>
    <xf numFmtId="49" fontId="8" fillId="3" borderId="32" xfId="0" applyNumberFormat="1" applyFont="1" applyFill="1" applyBorder="1" applyAlignment="1" applyProtection="1">
      <alignment horizontal="center"/>
      <protection locked="0"/>
    </xf>
    <xf numFmtId="49" fontId="8" fillId="2" borderId="33" xfId="0" applyNumberFormat="1" applyFont="1" applyFill="1" applyBorder="1" applyAlignment="1" applyProtection="1">
      <alignment horizontal="center"/>
      <protection locked="0"/>
    </xf>
    <xf numFmtId="0" fontId="11" fillId="2" borderId="8" xfId="0" applyFont="1" applyFill="1" applyBorder="1"/>
    <xf numFmtId="0" fontId="14" fillId="2" borderId="0" xfId="0" applyFont="1" applyFill="1"/>
    <xf numFmtId="0" fontId="14" fillId="2" borderId="14" xfId="0" applyFont="1" applyFill="1" applyBorder="1"/>
    <xf numFmtId="49" fontId="8" fillId="0" borderId="11" xfId="0" applyNumberFormat="1" applyFont="1" applyBorder="1" applyAlignment="1">
      <alignment horizontal="center"/>
    </xf>
    <xf numFmtId="1" fontId="8" fillId="3" borderId="34" xfId="0" applyNumberFormat="1" applyFont="1" applyFill="1" applyBorder="1" applyAlignment="1" applyProtection="1">
      <alignment horizontal="center"/>
      <protection locked="0"/>
    </xf>
    <xf numFmtId="1" fontId="8" fillId="3" borderId="32" xfId="0" applyNumberFormat="1" applyFont="1" applyFill="1" applyBorder="1" applyAlignment="1" applyProtection="1">
      <alignment horizontal="center"/>
      <protection locked="0"/>
    </xf>
    <xf numFmtId="1" fontId="8" fillId="2" borderId="35" xfId="0" applyNumberFormat="1" applyFont="1" applyFill="1" applyBorder="1" applyAlignment="1" applyProtection="1">
      <alignment horizontal="center"/>
      <protection locked="0"/>
    </xf>
    <xf numFmtId="1" fontId="8" fillId="2" borderId="36" xfId="0" applyNumberFormat="1" applyFont="1" applyFill="1" applyBorder="1" applyAlignment="1" applyProtection="1">
      <alignment horizontal="center"/>
      <protection locked="0"/>
    </xf>
    <xf numFmtId="1" fontId="8" fillId="2" borderId="33" xfId="0" applyNumberFormat="1" applyFont="1" applyFill="1" applyBorder="1" applyAlignment="1" applyProtection="1">
      <alignment horizontal="center"/>
      <protection locked="0"/>
    </xf>
    <xf numFmtId="1" fontId="8" fillId="3" borderId="37" xfId="0" applyNumberFormat="1" applyFont="1" applyFill="1" applyBorder="1" applyAlignment="1" applyProtection="1">
      <alignment horizontal="center"/>
      <protection locked="0"/>
    </xf>
    <xf numFmtId="1" fontId="8" fillId="3" borderId="38" xfId="0" applyNumberFormat="1" applyFont="1" applyFill="1" applyBorder="1" applyAlignment="1" applyProtection="1">
      <alignment horizontal="center"/>
      <protection locked="0"/>
    </xf>
    <xf numFmtId="0" fontId="7" fillId="0" borderId="0" xfId="0" applyFont="1" applyAlignment="1">
      <alignment horizontal="right"/>
    </xf>
    <xf numFmtId="1" fontId="0" fillId="0" borderId="0" xfId="0" applyNumberFormat="1" applyAlignment="1">
      <alignment horizontal="center"/>
    </xf>
    <xf numFmtId="0" fontId="0" fillId="0" borderId="0" xfId="0" applyAlignment="1">
      <alignment horizontal="right"/>
    </xf>
    <xf numFmtId="0" fontId="0" fillId="0" borderId="0" xfId="0" applyAlignment="1">
      <alignment horizontal="center"/>
    </xf>
    <xf numFmtId="49" fontId="8" fillId="3" borderId="15" xfId="0" applyNumberFormat="1" applyFont="1" applyFill="1" applyBorder="1" applyAlignment="1">
      <alignment horizontal="center"/>
    </xf>
    <xf numFmtId="0" fontId="0" fillId="11" borderId="39" xfId="0" applyFill="1" applyBorder="1"/>
    <xf numFmtId="0" fontId="0" fillId="11" borderId="40" xfId="0" applyFill="1" applyBorder="1"/>
    <xf numFmtId="0" fontId="12" fillId="0" borderId="0" xfId="0" applyFont="1"/>
    <xf numFmtId="0" fontId="14" fillId="0" borderId="0" xfId="0" applyFont="1" applyAlignment="1">
      <alignment horizontal="center"/>
    </xf>
    <xf numFmtId="9" fontId="13" fillId="0" borderId="0" xfId="0" applyNumberFormat="1" applyFont="1" applyAlignment="1">
      <alignment horizontal="center"/>
    </xf>
    <xf numFmtId="0" fontId="13" fillId="0" borderId="0" xfId="0" applyFont="1" applyAlignment="1">
      <alignment horizontal="center"/>
    </xf>
    <xf numFmtId="0" fontId="7" fillId="0" borderId="13" xfId="0" applyFont="1" applyBorder="1"/>
    <xf numFmtId="0" fontId="8" fillId="3" borderId="41" xfId="0" applyFont="1" applyFill="1" applyBorder="1" applyAlignment="1">
      <alignment horizontal="right"/>
    </xf>
    <xf numFmtId="0" fontId="8" fillId="3" borderId="42" xfId="0" applyFont="1" applyFill="1" applyBorder="1" applyAlignment="1">
      <alignment horizontal="right"/>
    </xf>
    <xf numFmtId="0" fontId="3" fillId="2" borderId="37" xfId="0" applyFont="1" applyFill="1" applyBorder="1" applyAlignment="1">
      <alignment horizontal="right" vertical="top" wrapText="1"/>
    </xf>
    <xf numFmtId="0" fontId="3" fillId="2" borderId="43" xfId="0" applyFont="1" applyFill="1" applyBorder="1" applyAlignment="1">
      <alignment horizontal="right" vertical="top" wrapText="1"/>
    </xf>
    <xf numFmtId="0" fontId="7" fillId="0" borderId="11" xfId="0" applyFont="1" applyBorder="1" applyAlignment="1">
      <alignment horizontal="right"/>
    </xf>
    <xf numFmtId="0" fontId="3" fillId="2" borderId="44" xfId="0" applyFont="1" applyFill="1" applyBorder="1" applyAlignment="1">
      <alignment horizontal="right" vertical="top" wrapText="1"/>
    </xf>
    <xf numFmtId="0" fontId="0" fillId="0" borderId="45" xfId="0" applyBorder="1"/>
    <xf numFmtId="0" fontId="0" fillId="0" borderId="46" xfId="0" applyBorder="1"/>
    <xf numFmtId="0" fontId="7" fillId="0" borderId="45" xfId="0" applyFont="1" applyBorder="1" applyAlignment="1">
      <alignment vertical="top"/>
    </xf>
    <xf numFmtId="0" fontId="7" fillId="0" borderId="46" xfId="0" applyFont="1" applyBorder="1" applyAlignment="1">
      <alignment vertical="top"/>
    </xf>
    <xf numFmtId="0" fontId="0" fillId="0" borderId="0" xfId="0" applyAlignment="1">
      <alignment horizontal="left"/>
    </xf>
    <xf numFmtId="0" fontId="8" fillId="3" borderId="0" xfId="0" applyFont="1" applyFill="1" applyAlignment="1">
      <alignment horizontal="right"/>
    </xf>
    <xf numFmtId="49" fontId="29" fillId="0" borderId="0" xfId="0" applyNumberFormat="1" applyFont="1" applyAlignment="1">
      <alignment vertical="center"/>
    </xf>
    <xf numFmtId="49" fontId="29" fillId="0" borderId="0" xfId="0" applyNumberFormat="1" applyFont="1" applyAlignment="1">
      <alignment vertical="top"/>
    </xf>
    <xf numFmtId="49" fontId="29" fillId="0" borderId="0" xfId="0" applyNumberFormat="1" applyFont="1"/>
    <xf numFmtId="0" fontId="10" fillId="0" borderId="45" xfId="0" applyFont="1" applyBorder="1" applyAlignment="1">
      <alignment horizontal="left"/>
    </xf>
    <xf numFmtId="0" fontId="10" fillId="0" borderId="46" xfId="0" applyFont="1" applyBorder="1" applyAlignment="1">
      <alignment horizontal="center"/>
    </xf>
    <xf numFmtId="0" fontId="7" fillId="0" borderId="11" xfId="0" applyFont="1" applyBorder="1"/>
    <xf numFmtId="0" fontId="2" fillId="0" borderId="0" xfId="0" applyFont="1"/>
    <xf numFmtId="0" fontId="3" fillId="3" borderId="6" xfId="0" applyFont="1" applyFill="1" applyBorder="1" applyAlignment="1" applyProtection="1">
      <alignment horizontal="center" vertical="top" wrapText="1"/>
      <protection locked="0"/>
    </xf>
    <xf numFmtId="0" fontId="3" fillId="3" borderId="23" xfId="0" applyFont="1" applyFill="1" applyBorder="1" applyAlignment="1" applyProtection="1">
      <alignment horizontal="center" vertical="top" wrapText="1"/>
      <protection locked="0"/>
    </xf>
    <xf numFmtId="49" fontId="3" fillId="3" borderId="25" xfId="0" applyNumberFormat="1" applyFont="1" applyFill="1" applyBorder="1" applyAlignment="1" applyProtection="1">
      <alignment horizontal="center" vertical="top" wrapText="1"/>
      <protection locked="0"/>
    </xf>
    <xf numFmtId="14" fontId="3" fillId="3" borderId="23" xfId="0" applyNumberFormat="1" applyFont="1" applyFill="1" applyBorder="1" applyAlignment="1" applyProtection="1">
      <alignment horizontal="center" vertical="top" wrapText="1"/>
      <protection locked="0"/>
    </xf>
    <xf numFmtId="1" fontId="3" fillId="3" borderId="23" xfId="0" applyNumberFormat="1" applyFont="1" applyFill="1" applyBorder="1" applyAlignment="1" applyProtection="1">
      <alignment horizontal="center" vertical="top" wrapText="1"/>
      <protection locked="0"/>
    </xf>
    <xf numFmtId="0" fontId="3" fillId="3" borderId="47" xfId="0" applyFont="1" applyFill="1" applyBorder="1" applyAlignment="1" applyProtection="1">
      <alignment horizontal="center" vertical="top" wrapText="1"/>
      <protection locked="0"/>
    </xf>
    <xf numFmtId="0" fontId="8" fillId="3" borderId="23" xfId="0" applyFont="1" applyFill="1" applyBorder="1" applyAlignment="1" applyProtection="1">
      <alignment horizontal="center"/>
      <protection locked="0"/>
    </xf>
    <xf numFmtId="0" fontId="3" fillId="3" borderId="10" xfId="0" applyFont="1" applyFill="1" applyBorder="1" applyAlignment="1" applyProtection="1">
      <alignment horizontal="center" vertical="top" wrapText="1"/>
      <protection locked="0"/>
    </xf>
    <xf numFmtId="14" fontId="3" fillId="3" borderId="23" xfId="0" quotePrefix="1" applyNumberFormat="1" applyFont="1" applyFill="1" applyBorder="1" applyAlignment="1" applyProtection="1">
      <alignment horizontal="center" vertical="top" wrapText="1"/>
      <protection locked="0"/>
    </xf>
    <xf numFmtId="164" fontId="3" fillId="3" borderId="26" xfId="0" applyNumberFormat="1" applyFont="1" applyFill="1" applyBorder="1" applyAlignment="1" applyProtection="1">
      <alignment horizontal="center" vertical="top" wrapText="1"/>
      <protection locked="0"/>
    </xf>
    <xf numFmtId="49" fontId="8" fillId="3" borderId="25" xfId="0" applyNumberFormat="1" applyFont="1" applyFill="1" applyBorder="1" applyAlignment="1">
      <alignment horizontal="center"/>
    </xf>
    <xf numFmtId="49" fontId="8" fillId="3" borderId="48" xfId="0" applyNumberFormat="1" applyFont="1" applyFill="1" applyBorder="1" applyAlignment="1">
      <alignment horizontal="center"/>
    </xf>
    <xf numFmtId="1" fontId="8" fillId="3" borderId="49" xfId="0" applyNumberFormat="1" applyFont="1" applyFill="1" applyBorder="1" applyAlignment="1">
      <alignment horizontal="center"/>
    </xf>
    <xf numFmtId="1" fontId="8" fillId="3" borderId="33" xfId="0" applyNumberFormat="1" applyFont="1" applyFill="1" applyBorder="1" applyAlignment="1">
      <alignment horizontal="center"/>
    </xf>
    <xf numFmtId="49" fontId="8" fillId="0" borderId="0" xfId="0" applyNumberFormat="1" applyFont="1" applyAlignment="1">
      <alignment horizontal="center"/>
    </xf>
    <xf numFmtId="49" fontId="8" fillId="3" borderId="12" xfId="0" applyNumberFormat="1" applyFont="1" applyFill="1" applyBorder="1" applyAlignment="1">
      <alignment horizontal="center"/>
    </xf>
    <xf numFmtId="1" fontId="8" fillId="3" borderId="50" xfId="0" applyNumberFormat="1" applyFont="1" applyFill="1" applyBorder="1" applyAlignment="1">
      <alignment horizontal="center"/>
    </xf>
    <xf numFmtId="49" fontId="8" fillId="3" borderId="14" xfId="0" applyNumberFormat="1" applyFont="1" applyFill="1" applyBorder="1" applyAlignment="1">
      <alignment horizontal="center"/>
    </xf>
    <xf numFmtId="1" fontId="8" fillId="3" borderId="13" xfId="0" applyNumberFormat="1" applyFont="1" applyFill="1" applyBorder="1" applyAlignment="1">
      <alignment horizontal="center"/>
    </xf>
    <xf numFmtId="49" fontId="8" fillId="3" borderId="23" xfId="0" applyNumberFormat="1" applyFont="1" applyFill="1" applyBorder="1" applyAlignment="1">
      <alignment horizontal="center"/>
    </xf>
    <xf numFmtId="1" fontId="8" fillId="3" borderId="3" xfId="0" applyNumberFormat="1" applyFont="1" applyFill="1" applyBorder="1" applyAlignment="1">
      <alignment horizontal="center"/>
    </xf>
    <xf numFmtId="1" fontId="10" fillId="3" borderId="34" xfId="0" applyNumberFormat="1" applyFont="1" applyFill="1" applyBorder="1" applyAlignment="1">
      <alignment horizontal="center"/>
    </xf>
    <xf numFmtId="49" fontId="10" fillId="3" borderId="32" xfId="0" applyNumberFormat="1" applyFont="1" applyFill="1" applyBorder="1" applyAlignment="1">
      <alignment horizontal="center"/>
    </xf>
    <xf numFmtId="1" fontId="10" fillId="3" borderId="38" xfId="0" applyNumberFormat="1" applyFont="1" applyFill="1" applyBorder="1" applyAlignment="1">
      <alignment horizontal="center"/>
    </xf>
    <xf numFmtId="49" fontId="10" fillId="3" borderId="15" xfId="0" applyNumberFormat="1" applyFont="1" applyFill="1" applyBorder="1" applyAlignment="1">
      <alignment horizontal="center"/>
    </xf>
    <xf numFmtId="49" fontId="10" fillId="3" borderId="51" xfId="0" applyNumberFormat="1" applyFont="1" applyFill="1" applyBorder="1" applyAlignment="1">
      <alignment horizontal="center"/>
    </xf>
    <xf numFmtId="1" fontId="10" fillId="3" borderId="2" xfId="0" applyNumberFormat="1" applyFont="1" applyFill="1" applyBorder="1" applyAlignment="1">
      <alignment horizontal="center"/>
    </xf>
    <xf numFmtId="49" fontId="10" fillId="3" borderId="52" xfId="0" applyNumberFormat="1" applyFont="1" applyFill="1" applyBorder="1" applyAlignment="1">
      <alignment horizontal="center"/>
    </xf>
    <xf numFmtId="1" fontId="10" fillId="3" borderId="53" xfId="0" applyNumberFormat="1" applyFont="1" applyFill="1" applyBorder="1" applyAlignment="1">
      <alignment horizontal="center"/>
    </xf>
    <xf numFmtId="49" fontId="0" fillId="0" borderId="0" xfId="0" applyNumberFormat="1" applyAlignment="1">
      <alignment horizontal="left" vertical="center"/>
    </xf>
    <xf numFmtId="0" fontId="29" fillId="8" borderId="0" xfId="0" applyFont="1" applyFill="1"/>
    <xf numFmtId="0" fontId="36" fillId="8" borderId="0" xfId="0" applyFont="1" applyFill="1"/>
    <xf numFmtId="0" fontId="29" fillId="8" borderId="0" xfId="0" applyFont="1" applyFill="1" applyAlignment="1">
      <alignment horizontal="center"/>
    </xf>
    <xf numFmtId="0" fontId="29" fillId="8" borderId="0" xfId="0" applyFont="1" applyFill="1" applyAlignment="1">
      <alignment horizontal="right"/>
    </xf>
    <xf numFmtId="0" fontId="36" fillId="8" borderId="0" xfId="0" applyFont="1" applyFill="1" applyAlignment="1">
      <alignment horizontal="right"/>
    </xf>
    <xf numFmtId="0" fontId="36" fillId="0" borderId="0" xfId="0" applyFont="1" applyAlignment="1">
      <alignment horizontal="left"/>
    </xf>
    <xf numFmtId="0" fontId="37" fillId="11" borderId="54" xfId="0" applyFont="1" applyFill="1" applyBorder="1"/>
    <xf numFmtId="0" fontId="26" fillId="0" borderId="0" xfId="0" applyFont="1"/>
    <xf numFmtId="0" fontId="3" fillId="10" borderId="48" xfId="0" applyFont="1" applyFill="1" applyBorder="1" applyAlignment="1">
      <alignment horizontal="left" vertical="top" wrapText="1"/>
    </xf>
    <xf numFmtId="0" fontId="3" fillId="10" borderId="49" xfId="0" applyFont="1" applyFill="1" applyBorder="1" applyAlignment="1">
      <alignment horizontal="left" vertical="top" wrapText="1"/>
    </xf>
    <xf numFmtId="0" fontId="38" fillId="0" borderId="0" xfId="0" applyFont="1" applyAlignment="1">
      <alignment vertical="center"/>
    </xf>
    <xf numFmtId="14" fontId="0" fillId="0" borderId="0" xfId="0" applyNumberFormat="1" applyAlignment="1">
      <alignment horizontal="left" vertical="center"/>
    </xf>
    <xf numFmtId="9" fontId="28" fillId="2" borderId="11" xfId="0" applyNumberFormat="1" applyFont="1" applyFill="1" applyBorder="1" applyAlignment="1">
      <alignment horizontal="center"/>
    </xf>
    <xf numFmtId="0" fontId="30" fillId="8" borderId="0" xfId="1" applyFont="1" applyFill="1" applyAlignment="1" applyProtection="1">
      <alignment vertical="center" wrapText="1"/>
      <protection hidden="1"/>
    </xf>
    <xf numFmtId="0" fontId="30" fillId="0" borderId="0" xfId="0" applyFont="1" applyAlignment="1">
      <alignment vertical="center"/>
    </xf>
    <xf numFmtId="0" fontId="3" fillId="2" borderId="26" xfId="0" applyFont="1" applyFill="1" applyBorder="1" applyAlignment="1" applyProtection="1">
      <alignment horizontal="center" vertical="top" wrapText="1"/>
      <protection locked="0"/>
    </xf>
    <xf numFmtId="0" fontId="3" fillId="2" borderId="55"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3" fillId="2" borderId="44" xfId="0" applyFont="1" applyFill="1" applyBorder="1" applyAlignment="1" applyProtection="1">
      <alignment horizontal="center" vertical="top" wrapText="1"/>
      <protection locked="0"/>
    </xf>
    <xf numFmtId="0" fontId="3" fillId="10" borderId="25" xfId="0" applyFont="1" applyFill="1" applyBorder="1" applyAlignment="1">
      <alignment horizontal="center" vertical="top" wrapText="1"/>
    </xf>
    <xf numFmtId="0" fontId="3" fillId="10" borderId="48" xfId="0" applyFont="1" applyFill="1" applyBorder="1" applyAlignment="1">
      <alignment horizontal="center" vertical="top" wrapText="1"/>
    </xf>
    <xf numFmtId="49" fontId="8" fillId="3" borderId="23" xfId="0" applyNumberFormat="1" applyFont="1" applyFill="1" applyBorder="1" applyAlignment="1" applyProtection="1">
      <alignment horizontal="center"/>
      <protection locked="0"/>
    </xf>
    <xf numFmtId="49" fontId="8" fillId="3" borderId="52" xfId="0" applyNumberFormat="1" applyFont="1" applyFill="1" applyBorder="1" applyAlignment="1" applyProtection="1">
      <alignment horizontal="center"/>
      <protection locked="0"/>
    </xf>
    <xf numFmtId="0" fontId="3" fillId="3" borderId="5" xfId="0" applyFont="1" applyFill="1" applyBorder="1" applyAlignment="1" applyProtection="1">
      <alignment horizontal="center" vertical="top" wrapText="1"/>
      <protection locked="0"/>
    </xf>
    <xf numFmtId="0" fontId="3" fillId="3" borderId="55" xfId="0" applyFont="1" applyFill="1" applyBorder="1" applyAlignment="1" applyProtection="1">
      <alignment horizontal="center" vertical="top" wrapText="1"/>
      <protection locked="0"/>
    </xf>
    <xf numFmtId="49" fontId="8" fillId="3" borderId="3" xfId="0" applyNumberFormat="1" applyFont="1" applyFill="1" applyBorder="1" applyAlignment="1" applyProtection="1">
      <alignment horizontal="center"/>
      <protection locked="0"/>
    </xf>
    <xf numFmtId="0" fontId="3" fillId="3" borderId="44" xfId="0" applyFont="1" applyFill="1" applyBorder="1" applyAlignment="1" applyProtection="1">
      <alignment horizontal="center" vertical="top" wrapText="1"/>
      <protection locked="0"/>
    </xf>
    <xf numFmtId="0" fontId="8" fillId="0" borderId="5" xfId="0" applyFont="1" applyBorder="1" applyAlignment="1">
      <alignment horizontal="center"/>
    </xf>
    <xf numFmtId="0" fontId="8" fillId="0" borderId="55" xfId="0" applyFont="1" applyBorder="1" applyAlignment="1">
      <alignment horizontal="center"/>
    </xf>
    <xf numFmtId="0" fontId="10" fillId="12" borderId="25" xfId="0" applyFont="1" applyFill="1" applyBorder="1" applyAlignment="1">
      <alignment horizontal="center"/>
    </xf>
    <xf numFmtId="0" fontId="10" fillId="12" borderId="48" xfId="0" applyFont="1" applyFill="1" applyBorder="1" applyAlignment="1">
      <alignment horizontal="center"/>
    </xf>
    <xf numFmtId="0" fontId="10" fillId="12" borderId="49" xfId="0" applyFont="1" applyFill="1" applyBorder="1" applyAlignment="1">
      <alignment horizontal="center"/>
    </xf>
    <xf numFmtId="0" fontId="3" fillId="2" borderId="3" xfId="0" applyFont="1" applyFill="1" applyBorder="1" applyAlignment="1" applyProtection="1">
      <alignment horizontal="center" vertical="top" wrapText="1"/>
      <protection locked="0"/>
    </xf>
    <xf numFmtId="0" fontId="3" fillId="2" borderId="52" xfId="0" applyFont="1" applyFill="1" applyBorder="1" applyAlignment="1" applyProtection="1">
      <alignment horizontal="center" vertical="top" wrapText="1"/>
      <protection locked="0"/>
    </xf>
    <xf numFmtId="0" fontId="8" fillId="0" borderId="44" xfId="0" applyFont="1" applyBorder="1" applyAlignment="1">
      <alignment horizontal="center"/>
    </xf>
    <xf numFmtId="0" fontId="8" fillId="0" borderId="26" xfId="0" applyFont="1" applyBorder="1" applyAlignment="1">
      <alignment horizontal="center"/>
    </xf>
    <xf numFmtId="0" fontId="3" fillId="2" borderId="43" xfId="0" applyFont="1" applyFill="1" applyBorder="1" applyAlignment="1" applyProtection="1">
      <alignment horizontal="center" vertical="top" wrapText="1"/>
      <protection locked="0"/>
    </xf>
    <xf numFmtId="0" fontId="3" fillId="2" borderId="23" xfId="0" applyFont="1" applyFill="1" applyBorder="1" applyAlignment="1" applyProtection="1">
      <alignment horizontal="center" vertical="top" wrapText="1"/>
      <protection locked="0"/>
    </xf>
    <xf numFmtId="0" fontId="39" fillId="15" borderId="54" xfId="0" applyFont="1" applyFill="1" applyBorder="1" applyAlignment="1">
      <alignment horizontal="center" vertical="center"/>
    </xf>
    <xf numFmtId="0" fontId="22" fillId="15" borderId="39" xfId="0" applyFont="1" applyFill="1" applyBorder="1" applyAlignment="1">
      <alignment horizontal="center" vertical="center"/>
    </xf>
    <xf numFmtId="0" fontId="22" fillId="15" borderId="8"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9" xfId="0" applyFont="1" applyFill="1" applyBorder="1" applyAlignment="1">
      <alignment horizontal="center" vertical="center"/>
    </xf>
    <xf numFmtId="14" fontId="5" fillId="3" borderId="61" xfId="0" applyNumberFormat="1" applyFont="1" applyFill="1" applyBorder="1" applyAlignment="1">
      <alignment horizontal="center" vertical="center"/>
    </xf>
    <xf numFmtId="0" fontId="0" fillId="0" borderId="61" xfId="0" applyBorder="1"/>
    <xf numFmtId="0" fontId="0" fillId="0" borderId="62" xfId="0" applyBorder="1"/>
    <xf numFmtId="0" fontId="5" fillId="2" borderId="63"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9" fillId="2" borderId="61" xfId="0" applyFont="1" applyFill="1" applyBorder="1" applyAlignment="1">
      <alignment vertical="center"/>
    </xf>
    <xf numFmtId="0" fontId="7" fillId="2" borderId="61" xfId="0" applyFont="1" applyFill="1" applyBorder="1" applyAlignment="1">
      <alignment vertical="center"/>
    </xf>
    <xf numFmtId="0" fontId="7" fillId="2" borderId="62" xfId="0" applyFont="1" applyFill="1" applyBorder="1" applyAlignment="1">
      <alignment vertical="center"/>
    </xf>
    <xf numFmtId="0" fontId="2" fillId="6" borderId="54" xfId="0" applyFont="1" applyFill="1" applyBorder="1" applyAlignment="1">
      <alignment horizontal="center"/>
    </xf>
    <xf numFmtId="0" fontId="2" fillId="6" borderId="39" xfId="0" applyFont="1" applyFill="1" applyBorder="1" applyAlignment="1">
      <alignment horizontal="center"/>
    </xf>
    <xf numFmtId="0" fontId="0" fillId="0" borderId="40" xfId="0" applyBorder="1"/>
    <xf numFmtId="0" fontId="36" fillId="7" borderId="24" xfId="0" applyFont="1" applyFill="1" applyBorder="1" applyAlignment="1">
      <alignment horizontal="center"/>
    </xf>
    <xf numFmtId="0" fontId="2" fillId="7" borderId="41" xfId="0" applyFont="1" applyFill="1" applyBorder="1" applyAlignment="1">
      <alignment horizontal="center"/>
    </xf>
    <xf numFmtId="0" fontId="2" fillId="7" borderId="37" xfId="0" applyFont="1" applyFill="1" applyBorder="1" applyAlignment="1">
      <alignment horizontal="center"/>
    </xf>
    <xf numFmtId="0" fontId="36" fillId="13" borderId="24" xfId="0" applyFont="1" applyFill="1" applyBorder="1" applyAlignment="1">
      <alignment horizontal="center"/>
    </xf>
    <xf numFmtId="0" fontId="2" fillId="13" borderId="41" xfId="0" applyFont="1" applyFill="1" applyBorder="1" applyAlignment="1">
      <alignment horizontal="center"/>
    </xf>
    <xf numFmtId="0" fontId="2" fillId="13" borderId="37" xfId="0" applyFont="1" applyFill="1" applyBorder="1" applyAlignment="1">
      <alignment horizontal="center"/>
    </xf>
    <xf numFmtId="0" fontId="8" fillId="0" borderId="59" xfId="0" applyFont="1" applyBorder="1" applyAlignment="1">
      <alignment horizontal="center"/>
    </xf>
    <xf numFmtId="0" fontId="8" fillId="0" borderId="60" xfId="0" applyFont="1" applyBorder="1" applyAlignment="1">
      <alignment horizontal="center"/>
    </xf>
    <xf numFmtId="0" fontId="5" fillId="3" borderId="6" xfId="0" applyFont="1" applyFill="1" applyBorder="1" applyAlignment="1">
      <alignment horizontal="left" vertical="top" wrapText="1"/>
    </xf>
    <xf numFmtId="0" fontId="5" fillId="3" borderId="8" xfId="0"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5" fillId="2" borderId="24" xfId="0" applyFont="1" applyFill="1" applyBorder="1" applyAlignment="1">
      <alignment horizontal="left" vertical="top" wrapText="1"/>
    </xf>
    <xf numFmtId="0" fontId="5" fillId="2" borderId="41" xfId="0" applyFont="1" applyFill="1" applyBorder="1" applyAlignment="1">
      <alignment horizontal="left" vertical="top" wrapText="1"/>
    </xf>
    <xf numFmtId="0" fontId="0" fillId="0" borderId="41" xfId="0" applyBorder="1" applyAlignment="1">
      <alignment horizontal="left" vertical="top"/>
    </xf>
    <xf numFmtId="0" fontId="0" fillId="0" borderId="37" xfId="0" applyBorder="1" applyAlignment="1">
      <alignment horizontal="left" vertical="top"/>
    </xf>
    <xf numFmtId="0" fontId="3" fillId="9" borderId="47" xfId="0" applyFont="1" applyFill="1" applyBorder="1" applyAlignment="1" applyProtection="1">
      <alignment horizontal="left" vertical="top" wrapText="1"/>
      <protection locked="0"/>
    </xf>
    <xf numFmtId="0" fontId="3" fillId="9" borderId="57" xfId="0" applyFont="1" applyFill="1" applyBorder="1" applyAlignment="1" applyProtection="1">
      <alignment horizontal="left" vertical="top" wrapText="1"/>
      <protection locked="0"/>
    </xf>
    <xf numFmtId="0" fontId="3" fillId="9" borderId="58" xfId="0" applyFont="1" applyFill="1" applyBorder="1" applyAlignment="1" applyProtection="1">
      <alignment horizontal="left" vertical="top" wrapText="1"/>
      <protection locked="0"/>
    </xf>
    <xf numFmtId="0" fontId="3" fillId="9" borderId="10" xfId="0" applyFont="1" applyFill="1" applyBorder="1" applyAlignment="1" applyProtection="1">
      <alignment horizontal="left" vertical="top" wrapText="1"/>
      <protection locked="0"/>
    </xf>
    <xf numFmtId="0" fontId="3" fillId="9" borderId="0" xfId="0" applyFont="1" applyFill="1" applyAlignment="1" applyProtection="1">
      <alignment horizontal="left" vertical="top" wrapText="1"/>
      <protection locked="0"/>
    </xf>
    <xf numFmtId="0" fontId="3" fillId="9" borderId="11"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3" fillId="9" borderId="14" xfId="0" applyFont="1" applyFill="1" applyBorder="1" applyAlignment="1" applyProtection="1">
      <alignment horizontal="left" vertical="top" wrapText="1"/>
      <protection locked="0"/>
    </xf>
    <xf numFmtId="0" fontId="3" fillId="9" borderId="13" xfId="0" applyFont="1" applyFill="1" applyBorder="1" applyAlignment="1" applyProtection="1">
      <alignment horizontal="left" vertical="top" wrapText="1"/>
      <protection locked="0"/>
    </xf>
    <xf numFmtId="0" fontId="10" fillId="12" borderId="12" xfId="0" applyFont="1" applyFill="1" applyBorder="1" applyAlignment="1">
      <alignment horizontal="center"/>
    </xf>
    <xf numFmtId="0" fontId="10" fillId="12" borderId="14" xfId="0" applyFont="1" applyFill="1" applyBorder="1" applyAlignment="1">
      <alignment horizontal="center"/>
    </xf>
    <xf numFmtId="0" fontId="10" fillId="12" borderId="13" xfId="0" applyFont="1" applyFill="1" applyBorder="1" applyAlignment="1">
      <alignment horizontal="center"/>
    </xf>
    <xf numFmtId="0" fontId="8" fillId="0" borderId="54" xfId="0" applyFont="1" applyBorder="1" applyAlignment="1">
      <alignment horizontal="center"/>
    </xf>
    <xf numFmtId="0" fontId="3" fillId="3" borderId="26" xfId="0" applyFont="1" applyFill="1" applyBorder="1" applyAlignment="1" applyProtection="1">
      <alignment horizontal="center" vertical="top" wrapText="1"/>
      <protection locked="0"/>
    </xf>
    <xf numFmtId="0" fontId="3" fillId="10" borderId="47" xfId="0" applyFont="1" applyFill="1" applyBorder="1" applyAlignment="1" applyProtection="1">
      <alignment horizontal="left" vertical="top" wrapText="1"/>
      <protection locked="0"/>
    </xf>
    <xf numFmtId="0" fontId="3" fillId="10" borderId="57" xfId="0" applyFont="1" applyFill="1" applyBorder="1" applyAlignment="1" applyProtection="1">
      <alignment horizontal="left" vertical="top" wrapText="1"/>
      <protection locked="0"/>
    </xf>
    <xf numFmtId="0" fontId="3" fillId="10" borderId="58" xfId="0" applyFont="1" applyFill="1" applyBorder="1" applyAlignment="1" applyProtection="1">
      <alignment horizontal="left" vertical="top" wrapText="1"/>
      <protection locked="0"/>
    </xf>
    <xf numFmtId="0" fontId="3" fillId="10" borderId="10" xfId="0" applyFont="1" applyFill="1" applyBorder="1" applyAlignment="1" applyProtection="1">
      <alignment horizontal="left" vertical="top" wrapText="1"/>
      <protection locked="0"/>
    </xf>
    <xf numFmtId="0" fontId="3" fillId="10" borderId="0" xfId="0" applyFont="1" applyFill="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0" fontId="3" fillId="10" borderId="12" xfId="0" applyFont="1" applyFill="1" applyBorder="1" applyAlignment="1" applyProtection="1">
      <alignment horizontal="left" vertical="top" wrapText="1"/>
      <protection locked="0"/>
    </xf>
    <xf numFmtId="0" fontId="3" fillId="10" borderId="14" xfId="0" applyFont="1" applyFill="1" applyBorder="1" applyAlignment="1" applyProtection="1">
      <alignment horizontal="left" vertical="top" wrapText="1"/>
      <protection locked="0"/>
    </xf>
    <xf numFmtId="0" fontId="3" fillId="10" borderId="13" xfId="0" applyFont="1" applyFill="1" applyBorder="1" applyAlignment="1" applyProtection="1">
      <alignment horizontal="left" vertical="top" wrapText="1"/>
      <protection locked="0"/>
    </xf>
    <xf numFmtId="0" fontId="8" fillId="0" borderId="40" xfId="0" applyFont="1" applyBorder="1" applyAlignment="1">
      <alignment horizontal="center"/>
    </xf>
    <xf numFmtId="0" fontId="7" fillId="0" borderId="16" xfId="0" applyFont="1" applyBorder="1" applyAlignment="1">
      <alignment horizontal="left"/>
    </xf>
    <xf numFmtId="0" fontId="0" fillId="0" borderId="33" xfId="0" applyBorder="1" applyAlignment="1">
      <alignment horizontal="left"/>
    </xf>
    <xf numFmtId="0" fontId="19" fillId="0" borderId="45" xfId="0" applyFont="1" applyBorder="1" applyAlignment="1">
      <alignment horizontal="left"/>
    </xf>
    <xf numFmtId="0" fontId="7" fillId="0" borderId="46" xfId="0" applyFont="1" applyBorder="1" applyAlignment="1">
      <alignment horizontal="left"/>
    </xf>
    <xf numFmtId="0" fontId="0" fillId="0" borderId="45" xfId="0" applyBorder="1" applyAlignment="1">
      <alignment horizontal="left" wrapText="1"/>
    </xf>
    <xf numFmtId="0" fontId="0" fillId="0" borderId="46" xfId="0" applyBorder="1" applyAlignment="1">
      <alignment horizontal="left" wrapText="1"/>
    </xf>
    <xf numFmtId="0" fontId="7" fillId="0" borderId="45" xfId="0" applyFont="1" applyBorder="1" applyAlignment="1">
      <alignment horizontal="left"/>
    </xf>
    <xf numFmtId="0" fontId="0" fillId="0" borderId="46" xfId="0" applyBorder="1" applyAlignment="1">
      <alignment horizontal="left"/>
    </xf>
    <xf numFmtId="0" fontId="7" fillId="0" borderId="45" xfId="0" applyFont="1" applyBorder="1" applyAlignment="1">
      <alignment horizontal="left" vertical="top"/>
    </xf>
    <xf numFmtId="0" fontId="7" fillId="0" borderId="46" xfId="0" applyFont="1" applyBorder="1" applyAlignment="1">
      <alignment horizontal="left" vertical="top"/>
    </xf>
    <xf numFmtId="0" fontId="0" fillId="0" borderId="45" xfId="0" applyBorder="1" applyAlignment="1">
      <alignment horizontal="left"/>
    </xf>
    <xf numFmtId="49" fontId="8" fillId="3" borderId="43" xfId="0" applyNumberFormat="1" applyFont="1" applyFill="1" applyBorder="1" applyAlignment="1" applyProtection="1">
      <alignment horizontal="center"/>
      <protection locked="0"/>
    </xf>
    <xf numFmtId="0" fontId="8" fillId="9" borderId="3" xfId="0" applyFont="1" applyFill="1" applyBorder="1" applyAlignment="1" applyProtection="1">
      <alignment horizontal="left" vertical="top" wrapText="1"/>
      <protection locked="0"/>
    </xf>
    <xf numFmtId="0" fontId="8" fillId="9" borderId="56" xfId="0" applyFont="1" applyFill="1" applyBorder="1" applyAlignment="1" applyProtection="1">
      <alignment horizontal="left" vertical="top" wrapText="1"/>
      <protection locked="0"/>
    </xf>
    <xf numFmtId="0" fontId="8" fillId="9" borderId="52" xfId="0" applyFont="1" applyFill="1" applyBorder="1" applyAlignment="1" applyProtection="1">
      <alignment horizontal="left" vertical="top" wrapText="1"/>
      <protection locked="0"/>
    </xf>
    <xf numFmtId="0" fontId="3" fillId="9" borderId="3" xfId="0" applyFont="1" applyFill="1" applyBorder="1" applyAlignment="1" applyProtection="1">
      <alignment horizontal="left" vertical="top" wrapText="1"/>
      <protection locked="0"/>
    </xf>
    <xf numFmtId="0" fontId="3" fillId="9" borderId="56" xfId="0" applyFont="1" applyFill="1" applyBorder="1" applyAlignment="1" applyProtection="1">
      <alignment horizontal="left" vertical="top" wrapText="1"/>
      <protection locked="0"/>
    </xf>
    <xf numFmtId="0" fontId="3" fillId="9" borderId="52" xfId="0" applyFont="1" applyFill="1" applyBorder="1" applyAlignment="1" applyProtection="1">
      <alignment horizontal="left" vertical="top" wrapText="1"/>
      <protection locked="0"/>
    </xf>
    <xf numFmtId="0" fontId="10" fillId="2" borderId="3" xfId="0" applyFont="1" applyFill="1" applyBorder="1" applyAlignment="1">
      <alignment horizontal="left"/>
    </xf>
    <xf numFmtId="0" fontId="0" fillId="0" borderId="56" xfId="0" applyBorder="1" applyAlignment="1">
      <alignment horizontal="left"/>
    </xf>
    <xf numFmtId="0" fontId="0" fillId="0" borderId="52" xfId="0" applyBorder="1" applyAlignment="1">
      <alignment horizontal="left"/>
    </xf>
    <xf numFmtId="0" fontId="3" fillId="9" borderId="16" xfId="0" applyFont="1" applyFill="1" applyBorder="1" applyAlignment="1" applyProtection="1">
      <alignment horizontal="left" vertical="top" wrapText="1"/>
      <protection locked="0"/>
    </xf>
    <xf numFmtId="0" fontId="3" fillId="9" borderId="48" xfId="0" applyFont="1" applyFill="1" applyBorder="1" applyAlignment="1" applyProtection="1">
      <alignment horizontal="left" vertical="top" wrapText="1"/>
      <protection locked="0"/>
    </xf>
    <xf numFmtId="0" fontId="3" fillId="9" borderId="33" xfId="0" applyFont="1" applyFill="1" applyBorder="1" applyAlignment="1" applyProtection="1">
      <alignment horizontal="left" vertical="top" wrapText="1"/>
      <protection locked="0"/>
    </xf>
    <xf numFmtId="0" fontId="8" fillId="9" borderId="3" xfId="0" applyFont="1" applyFill="1" applyBorder="1" applyAlignment="1">
      <alignment horizontal="left"/>
    </xf>
    <xf numFmtId="0" fontId="8" fillId="9" borderId="56" xfId="0" applyFont="1" applyFill="1" applyBorder="1" applyAlignment="1">
      <alignment horizontal="left"/>
    </xf>
    <xf numFmtId="0" fontId="8" fillId="9" borderId="52" xfId="0" applyFont="1" applyFill="1" applyBorder="1" applyAlignment="1">
      <alignment horizontal="left"/>
    </xf>
    <xf numFmtId="49" fontId="8" fillId="0" borderId="4" xfId="0" applyNumberFormat="1" applyFont="1" applyBorder="1" applyAlignment="1">
      <alignment horizontal="center"/>
    </xf>
    <xf numFmtId="49" fontId="8" fillId="0" borderId="64" xfId="0" applyNumberFormat="1" applyFont="1" applyBorder="1" applyAlignment="1">
      <alignment horizontal="center"/>
    </xf>
    <xf numFmtId="49" fontId="8" fillId="0" borderId="47" xfId="0" applyNumberFormat="1" applyFont="1" applyBorder="1" applyAlignment="1">
      <alignment horizontal="center"/>
    </xf>
    <xf numFmtId="49" fontId="8" fillId="0" borderId="58" xfId="0" applyNumberFormat="1" applyFont="1" applyBorder="1" applyAlignment="1">
      <alignment horizontal="center"/>
    </xf>
    <xf numFmtId="49" fontId="10" fillId="12" borderId="25" xfId="0" applyNumberFormat="1" applyFont="1" applyFill="1" applyBorder="1" applyAlignment="1">
      <alignment horizontal="center"/>
    </xf>
    <xf numFmtId="49" fontId="10" fillId="12" borderId="48" xfId="0" applyNumberFormat="1" applyFont="1" applyFill="1" applyBorder="1" applyAlignment="1">
      <alignment horizontal="center"/>
    </xf>
    <xf numFmtId="49" fontId="10" fillId="12" borderId="49" xfId="0" applyNumberFormat="1" applyFont="1" applyFill="1" applyBorder="1" applyAlignment="1">
      <alignment horizontal="center"/>
    </xf>
    <xf numFmtId="0" fontId="2" fillId="7" borderId="24" xfId="0" applyFont="1" applyFill="1" applyBorder="1" applyAlignment="1">
      <alignment horizontal="center"/>
    </xf>
    <xf numFmtId="0" fontId="2" fillId="13" borderId="24" xfId="0" applyFont="1" applyFill="1" applyBorder="1" applyAlignment="1">
      <alignment horizontal="center"/>
    </xf>
    <xf numFmtId="0" fontId="2" fillId="14" borderId="73" xfId="0" applyFont="1" applyFill="1" applyBorder="1" applyAlignment="1">
      <alignment horizontal="left" vertical="center"/>
    </xf>
    <xf numFmtId="0" fontId="2" fillId="14" borderId="74" xfId="0" applyFont="1" applyFill="1" applyBorder="1" applyAlignment="1">
      <alignment horizontal="left" vertical="center"/>
    </xf>
    <xf numFmtId="0" fontId="2" fillId="14" borderId="75" xfId="0" applyFont="1" applyFill="1" applyBorder="1" applyAlignment="1">
      <alignment horizontal="left" vertical="center"/>
    </xf>
    <xf numFmtId="0" fontId="8" fillId="2" borderId="65" xfId="1" applyFont="1" applyFill="1" applyBorder="1" applyAlignment="1">
      <alignment horizontal="center" vertical="center" wrapText="1"/>
    </xf>
    <xf numFmtId="0" fontId="8" fillId="2" borderId="66" xfId="1" applyFont="1" applyFill="1" applyBorder="1" applyAlignment="1">
      <alignment horizontal="center" vertical="center" wrapText="1"/>
    </xf>
    <xf numFmtId="0" fontId="7" fillId="0" borderId="67" xfId="1" applyFont="1" applyBorder="1" applyAlignment="1">
      <alignment horizontal="center" vertical="center" wrapText="1"/>
    </xf>
    <xf numFmtId="14" fontId="8" fillId="2" borderId="65" xfId="1" applyNumberFormat="1" applyFont="1" applyFill="1" applyBorder="1" applyAlignment="1">
      <alignment horizontal="center" vertical="center" wrapText="1"/>
    </xf>
    <xf numFmtId="14" fontId="8" fillId="2" borderId="66" xfId="1" applyNumberFormat="1" applyFont="1" applyFill="1" applyBorder="1" applyAlignment="1">
      <alignment horizontal="center" vertical="center" wrapText="1"/>
    </xf>
    <xf numFmtId="0" fontId="8" fillId="5" borderId="68" xfId="1" applyFont="1" applyFill="1" applyBorder="1" applyAlignment="1">
      <alignment horizontal="center" vertical="center" wrapText="1"/>
    </xf>
    <xf numFmtId="0" fontId="8" fillId="5" borderId="69" xfId="1" applyFont="1" applyFill="1" applyBorder="1" applyAlignment="1">
      <alignment horizontal="center" vertical="center" wrapText="1"/>
    </xf>
    <xf numFmtId="0" fontId="8" fillId="5" borderId="70" xfId="1" applyFont="1" applyFill="1" applyBorder="1" applyAlignment="1">
      <alignment horizontal="center" vertical="center" wrapText="1"/>
    </xf>
    <xf numFmtId="0" fontId="8" fillId="5" borderId="71" xfId="1" applyFont="1" applyFill="1" applyBorder="1" applyAlignment="1">
      <alignment horizontal="center" vertical="center" wrapText="1"/>
    </xf>
    <xf numFmtId="0" fontId="8" fillId="6" borderId="65" xfId="1" applyFont="1" applyFill="1" applyBorder="1" applyAlignment="1">
      <alignment horizontal="center" vertical="center" wrapText="1"/>
    </xf>
    <xf numFmtId="0" fontId="8" fillId="6" borderId="66" xfId="1" applyFont="1" applyFill="1" applyBorder="1" applyAlignment="1">
      <alignment horizontal="center" vertical="center" wrapText="1"/>
    </xf>
    <xf numFmtId="0" fontId="8" fillId="6" borderId="67" xfId="1" applyFont="1" applyFill="1" applyBorder="1" applyAlignment="1">
      <alignment horizontal="center" vertical="center" wrapText="1"/>
    </xf>
    <xf numFmtId="0" fontId="7" fillId="0" borderId="74" xfId="0" applyFont="1" applyBorder="1" applyAlignment="1">
      <alignment vertical="center"/>
    </xf>
    <xf numFmtId="0" fontId="7" fillId="0" borderId="72" xfId="0" applyFont="1" applyBorder="1" applyAlignment="1">
      <alignment vertical="center"/>
    </xf>
    <xf numFmtId="0" fontId="7" fillId="8" borderId="72" xfId="0" applyFont="1" applyFill="1" applyBorder="1" applyAlignment="1">
      <alignment horizontal="left" vertical="center"/>
    </xf>
    <xf numFmtId="0" fontId="7" fillId="8" borderId="72" xfId="0" applyFont="1" applyFill="1" applyBorder="1" applyAlignment="1">
      <alignment vertical="center"/>
    </xf>
  </cellXfs>
  <cellStyles count="2">
    <cellStyle name="Normal" xfId="0" builtinId="0"/>
    <cellStyle name="Normal 2" xfId="1" xr:uid="{00000000-0005-0000-0000-000001000000}"/>
  </cellStyles>
  <dxfs count="13">
    <dxf>
      <font>
        <color rgb="FFFFFF00"/>
      </font>
    </dxf>
    <dxf>
      <font>
        <color rgb="FFFFFF00"/>
      </font>
    </dxf>
    <dxf>
      <font>
        <color rgb="FFFF0000"/>
      </font>
    </dxf>
    <dxf>
      <font>
        <color rgb="FFFFFF00"/>
      </font>
    </dxf>
    <dxf>
      <font>
        <color rgb="FFFF0000"/>
      </font>
    </dxf>
    <dxf>
      <font>
        <color rgb="FFFF0000"/>
      </font>
    </dxf>
    <dxf>
      <font>
        <condense val="0"/>
        <extend val="0"/>
        <color indexed="17"/>
      </font>
    </dxf>
    <dxf>
      <font>
        <condense val="0"/>
        <extend val="0"/>
        <color indexed="53"/>
      </font>
    </dxf>
    <dxf>
      <font>
        <condense val="0"/>
        <extend val="0"/>
        <color indexed="10"/>
      </font>
    </dxf>
    <dxf>
      <font>
        <strike val="0"/>
        <color rgb="FF00FFFF"/>
      </font>
      <fill>
        <patternFill>
          <bgColor rgb="FF00FFFF"/>
        </patternFill>
      </fill>
    </dxf>
    <dxf>
      <font>
        <b/>
        <i/>
        <condense val="0"/>
        <extend val="0"/>
        <u/>
        <color indexed="10"/>
      </font>
    </dxf>
    <dxf>
      <font>
        <b/>
        <i val="0"/>
        <condense val="0"/>
        <extend val="0"/>
        <color indexed="51"/>
      </font>
    </dxf>
    <dxf>
      <font>
        <b/>
        <i val="0"/>
        <condense val="0"/>
        <extend val="0"/>
        <color indexed="57"/>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62"/>
  <sheetViews>
    <sheetView showGridLines="0" showRowColHeaders="0" tabSelected="1" zoomScaleNormal="100" workbookViewId="0">
      <selection activeCell="C2" sqref="C2"/>
    </sheetView>
  </sheetViews>
  <sheetFormatPr defaultRowHeight="12.75" x14ac:dyDescent="0.2"/>
  <cols>
    <col min="1" max="1" width="19.85546875" style="41" customWidth="1"/>
    <col min="2" max="2" width="31.28515625" style="2" customWidth="1"/>
    <col min="3" max="3" width="21.140625" style="2" customWidth="1"/>
    <col min="4" max="4" width="2.7109375" style="2" customWidth="1"/>
    <col min="5" max="5" width="5.7109375" style="2" customWidth="1"/>
    <col min="6" max="6" width="2.7109375" style="2" customWidth="1"/>
    <col min="7" max="7" width="5.7109375" style="2" customWidth="1"/>
    <col min="8" max="8" width="2.7109375" style="2" customWidth="1"/>
    <col min="9" max="9" width="5.7109375" style="2" customWidth="1"/>
    <col min="10" max="10" width="2.7109375" style="2" customWidth="1"/>
    <col min="11" max="11" width="5.7109375" style="2" customWidth="1"/>
    <col min="12" max="12" width="2.7109375" style="2" customWidth="1"/>
    <col min="13" max="13" width="5.7109375" style="2" customWidth="1"/>
    <col min="14" max="14" width="2.7109375" style="2" customWidth="1"/>
    <col min="15" max="15" width="5.7109375" style="2" customWidth="1"/>
    <col min="16" max="16" width="2.7109375" style="2" customWidth="1"/>
    <col min="17" max="17" width="5.7109375" style="2" customWidth="1"/>
    <col min="18" max="18" width="2.7109375" style="2" customWidth="1"/>
    <col min="19" max="19" width="5.7109375" style="2" customWidth="1"/>
    <col min="20" max="20" width="2.7109375" style="2" customWidth="1"/>
    <col min="21" max="21" width="5.7109375" style="2" customWidth="1"/>
    <col min="22" max="22" width="2.7109375" style="2" customWidth="1"/>
    <col min="23" max="23" width="5.7109375" style="2" customWidth="1"/>
    <col min="24" max="24" width="8.42578125" style="2" bestFit="1" customWidth="1"/>
    <col min="25" max="25" width="8" style="2" customWidth="1"/>
    <col min="26" max="26" width="20.7109375" style="2" bestFit="1" customWidth="1"/>
    <col min="27" max="27" width="21.140625" style="2" bestFit="1" customWidth="1"/>
    <col min="28" max="29" width="7.7109375" style="2" customWidth="1"/>
    <col min="30" max="30" width="9.42578125" style="2" bestFit="1" customWidth="1"/>
    <col min="31" max="31" width="16.140625" style="2" bestFit="1" customWidth="1"/>
    <col min="32" max="32" width="16.140625" style="2" customWidth="1"/>
    <col min="33" max="33" width="16.7109375" style="2" bestFit="1" customWidth="1"/>
    <col min="34" max="34" width="17.28515625" style="2" bestFit="1" customWidth="1"/>
    <col min="35" max="35" width="20.28515625" style="2" bestFit="1" customWidth="1"/>
    <col min="36" max="36" width="14.140625" style="2" bestFit="1" customWidth="1"/>
    <col min="37" max="37" width="16.28515625" style="2" bestFit="1" customWidth="1"/>
    <col min="38" max="38" width="33" style="2" bestFit="1" customWidth="1"/>
    <col min="39" max="39" width="47.7109375" style="2" customWidth="1"/>
    <col min="40" max="40" width="34.5703125" style="2" customWidth="1"/>
    <col min="41" max="41" width="45.140625" style="2" bestFit="1" customWidth="1"/>
    <col min="42" max="42" width="45.5703125" style="2" bestFit="1" customWidth="1"/>
    <col min="43" max="43" width="54.5703125" style="2" customWidth="1"/>
    <col min="44" max="44" width="50.42578125" style="2" bestFit="1" customWidth="1"/>
    <col min="45" max="16384" width="9.140625" style="2"/>
  </cols>
  <sheetData>
    <row r="1" spans="1:47" s="61" customFormat="1" ht="21.75" thickBot="1" x14ac:dyDescent="0.25">
      <c r="A1" s="249" t="s">
        <v>339</v>
      </c>
      <c r="B1" s="250"/>
      <c r="C1" s="250"/>
      <c r="D1" s="251"/>
      <c r="E1" s="251"/>
      <c r="F1" s="251"/>
      <c r="G1" s="251"/>
      <c r="H1" s="251"/>
      <c r="I1" s="251"/>
      <c r="J1" s="251"/>
      <c r="K1" s="251"/>
      <c r="L1" s="251"/>
      <c r="M1" s="251"/>
      <c r="N1" s="252"/>
      <c r="O1" s="252"/>
      <c r="P1" s="252"/>
      <c r="Q1" s="252"/>
      <c r="R1" s="252"/>
      <c r="S1" s="252"/>
      <c r="T1" s="252"/>
      <c r="U1" s="252"/>
      <c r="V1" s="252"/>
      <c r="W1" s="253"/>
      <c r="X1" s="97" t="s">
        <v>197</v>
      </c>
      <c r="Y1" s="97" t="s">
        <v>184</v>
      </c>
      <c r="Z1" s="97" t="s">
        <v>173</v>
      </c>
      <c r="AA1" s="97" t="s">
        <v>177</v>
      </c>
      <c r="AB1" s="97" t="s">
        <v>175</v>
      </c>
      <c r="AC1" s="97" t="s">
        <v>293</v>
      </c>
      <c r="AD1" s="97" t="s">
        <v>69</v>
      </c>
      <c r="AE1" s="97" t="s">
        <v>176</v>
      </c>
      <c r="AF1" s="97" t="s">
        <v>287</v>
      </c>
      <c r="AG1" s="97" t="s">
        <v>174</v>
      </c>
      <c r="AH1" s="97" t="s">
        <v>178</v>
      </c>
      <c r="AI1" s="97" t="s">
        <v>179</v>
      </c>
      <c r="AJ1" s="97" t="s">
        <v>180</v>
      </c>
      <c r="AK1" s="97" t="s">
        <v>28</v>
      </c>
      <c r="AL1" s="97" t="s">
        <v>169</v>
      </c>
      <c r="AM1" s="174" t="s">
        <v>182</v>
      </c>
      <c r="AN1" s="175" t="s">
        <v>190</v>
      </c>
      <c r="AO1" s="175" t="s">
        <v>0</v>
      </c>
      <c r="AP1" s="175" t="s">
        <v>1</v>
      </c>
      <c r="AQ1" s="175" t="s">
        <v>181</v>
      </c>
      <c r="AR1" s="175" t="s">
        <v>7</v>
      </c>
      <c r="AS1" s="225"/>
      <c r="AT1" s="97"/>
      <c r="AU1" s="97"/>
    </row>
    <row r="2" spans="1:47" s="9" customFormat="1" x14ac:dyDescent="0.2">
      <c r="A2" s="254" t="s">
        <v>8</v>
      </c>
      <c r="B2" s="36" t="s">
        <v>16</v>
      </c>
      <c r="C2" s="181"/>
      <c r="D2" s="273" t="s">
        <v>308</v>
      </c>
      <c r="E2" s="274"/>
      <c r="F2" s="274"/>
      <c r="G2" s="274"/>
      <c r="H2" s="274"/>
      <c r="I2" s="274"/>
      <c r="J2" s="274"/>
      <c r="K2" s="274"/>
      <c r="L2" s="274"/>
      <c r="M2" s="274"/>
      <c r="N2" s="275"/>
      <c r="O2" s="275"/>
      <c r="P2" s="275"/>
      <c r="Q2" s="275"/>
      <c r="R2" s="275"/>
      <c r="S2" s="275"/>
      <c r="T2" s="275"/>
      <c r="U2" s="275"/>
      <c r="V2" s="275"/>
      <c r="W2" s="276"/>
      <c r="X2" s="50" t="s">
        <v>100</v>
      </c>
      <c r="Y2" s="50" t="s">
        <v>100</v>
      </c>
      <c r="Z2" s="50" t="s">
        <v>107</v>
      </c>
      <c r="AA2" s="50" t="s">
        <v>106</v>
      </c>
      <c r="AB2" s="50" t="s">
        <v>102</v>
      </c>
      <c r="AC2" s="50" t="s">
        <v>102</v>
      </c>
      <c r="AD2" s="50" t="s">
        <v>102</v>
      </c>
      <c r="AE2" s="50" t="s">
        <v>99</v>
      </c>
      <c r="AF2" s="50" t="s">
        <v>288</v>
      </c>
      <c r="AG2" s="50" t="s">
        <v>103</v>
      </c>
      <c r="AH2" s="50" t="s">
        <v>102</v>
      </c>
      <c r="AI2" s="50" t="s">
        <v>104</v>
      </c>
      <c r="AJ2" s="50" t="s">
        <v>105</v>
      </c>
      <c r="AK2" s="50" t="s">
        <v>169</v>
      </c>
      <c r="AL2" s="176" t="s">
        <v>170</v>
      </c>
      <c r="AM2" s="176" t="s">
        <v>233</v>
      </c>
      <c r="AN2" s="176" t="s">
        <v>225</v>
      </c>
      <c r="AO2" s="176" t="s">
        <v>42</v>
      </c>
      <c r="AP2" s="176" t="s">
        <v>47</v>
      </c>
      <c r="AQ2" s="176" t="s">
        <v>230</v>
      </c>
      <c r="AR2" s="176" t="s">
        <v>97</v>
      </c>
      <c r="AS2" s="51"/>
      <c r="AT2" s="50"/>
      <c r="AU2" s="50"/>
    </row>
    <row r="3" spans="1:47" s="9" customFormat="1" ht="12.75" customHeight="1" x14ac:dyDescent="0.2">
      <c r="A3" s="255"/>
      <c r="B3" s="3" t="s">
        <v>17</v>
      </c>
      <c r="C3" s="182"/>
      <c r="D3" s="230" t="s">
        <v>310</v>
      </c>
      <c r="E3" s="231"/>
      <c r="F3" s="231"/>
      <c r="G3" s="231"/>
      <c r="H3" s="231"/>
      <c r="I3" s="231"/>
      <c r="J3" s="231"/>
      <c r="K3" s="231"/>
      <c r="L3" s="231"/>
      <c r="M3" s="231"/>
      <c r="N3" s="231"/>
      <c r="O3" s="231"/>
      <c r="P3" s="231"/>
      <c r="Q3" s="219"/>
      <c r="R3" s="219"/>
      <c r="S3" s="219"/>
      <c r="T3" s="219"/>
      <c r="U3" s="219"/>
      <c r="V3" s="219"/>
      <c r="W3" s="220"/>
      <c r="X3" s="50" t="s">
        <v>101</v>
      </c>
      <c r="Y3" s="50" t="s">
        <v>101</v>
      </c>
      <c r="Z3" s="50" t="s">
        <v>67</v>
      </c>
      <c r="AA3" s="50" t="s">
        <v>63</v>
      </c>
      <c r="AB3" s="50" t="s">
        <v>100</v>
      </c>
      <c r="AC3" s="50" t="s">
        <v>101</v>
      </c>
      <c r="AD3" s="50" t="s">
        <v>101</v>
      </c>
      <c r="AE3" s="50" t="s">
        <v>283</v>
      </c>
      <c r="AF3" s="50" t="s">
        <v>289</v>
      </c>
      <c r="AG3" s="50" t="s">
        <v>18</v>
      </c>
      <c r="AH3" s="50" t="s">
        <v>297</v>
      </c>
      <c r="AI3" s="50" t="s">
        <v>20</v>
      </c>
      <c r="AJ3" s="50" t="s">
        <v>75</v>
      </c>
      <c r="AK3" s="175" t="s">
        <v>183</v>
      </c>
      <c r="AL3" s="176" t="s">
        <v>216</v>
      </c>
      <c r="AM3" s="176" t="s">
        <v>38</v>
      </c>
      <c r="AN3" s="175" t="s">
        <v>45</v>
      </c>
      <c r="AO3" s="176" t="s">
        <v>43</v>
      </c>
      <c r="AP3" s="176" t="s">
        <v>90</v>
      </c>
      <c r="AQ3" s="176" t="s">
        <v>231</v>
      </c>
      <c r="AR3" s="176" t="s">
        <v>98</v>
      </c>
      <c r="AS3" s="51"/>
      <c r="AT3" s="50"/>
      <c r="AU3" s="50"/>
    </row>
    <row r="4" spans="1:47" s="9" customFormat="1" x14ac:dyDescent="0.2">
      <c r="A4" s="255"/>
      <c r="B4" s="3" t="s">
        <v>9</v>
      </c>
      <c r="C4" s="183"/>
      <c r="D4" s="295"/>
      <c r="E4" s="296"/>
      <c r="F4" s="296"/>
      <c r="G4" s="296"/>
      <c r="H4" s="296"/>
      <c r="I4" s="296"/>
      <c r="J4" s="296"/>
      <c r="K4" s="296"/>
      <c r="L4" s="296"/>
      <c r="M4" s="296"/>
      <c r="N4" s="296"/>
      <c r="O4" s="296"/>
      <c r="P4" s="296"/>
      <c r="Q4" s="296"/>
      <c r="R4" s="296"/>
      <c r="S4" s="296"/>
      <c r="T4" s="296"/>
      <c r="U4" s="296"/>
      <c r="V4" s="296"/>
      <c r="W4" s="297"/>
      <c r="X4" s="50"/>
      <c r="Y4" s="50"/>
      <c r="Z4" s="50" t="s">
        <v>68</v>
      </c>
      <c r="AA4" s="50" t="s">
        <v>64</v>
      </c>
      <c r="AB4" s="50" t="s">
        <v>101</v>
      </c>
      <c r="AC4" s="50" t="s">
        <v>294</v>
      </c>
      <c r="AD4" s="50" t="s">
        <v>294</v>
      </c>
      <c r="AE4" s="50" t="s">
        <v>284</v>
      </c>
      <c r="AF4" s="50" t="s">
        <v>290</v>
      </c>
      <c r="AG4" s="50" t="s">
        <v>198</v>
      </c>
      <c r="AH4" s="50" t="s">
        <v>298</v>
      </c>
      <c r="AI4" s="50" t="s">
        <v>33</v>
      </c>
      <c r="AJ4" s="50" t="s">
        <v>291</v>
      </c>
      <c r="AK4" s="175" t="s">
        <v>190</v>
      </c>
      <c r="AL4" s="50" t="s">
        <v>171</v>
      </c>
      <c r="AM4" s="176" t="s">
        <v>39</v>
      </c>
      <c r="AN4" s="50" t="s">
        <v>201</v>
      </c>
      <c r="AO4" s="176" t="s">
        <v>234</v>
      </c>
      <c r="AP4" s="176" t="s">
        <v>91</v>
      </c>
      <c r="AQ4" s="176" t="s">
        <v>26</v>
      </c>
      <c r="AR4" s="176" t="s">
        <v>220</v>
      </c>
      <c r="AS4" s="51"/>
      <c r="AT4" s="50"/>
      <c r="AU4" s="50"/>
    </row>
    <row r="5" spans="1:47" s="9" customFormat="1" x14ac:dyDescent="0.2">
      <c r="A5" s="255"/>
      <c r="B5" s="3" t="s">
        <v>62</v>
      </c>
      <c r="C5" s="182" t="s">
        <v>107</v>
      </c>
      <c r="D5" s="298"/>
      <c r="E5" s="299"/>
      <c r="F5" s="299"/>
      <c r="G5" s="299"/>
      <c r="H5" s="299"/>
      <c r="I5" s="299"/>
      <c r="J5" s="299"/>
      <c r="K5" s="299"/>
      <c r="L5" s="299"/>
      <c r="M5" s="299"/>
      <c r="N5" s="299"/>
      <c r="O5" s="299"/>
      <c r="P5" s="299"/>
      <c r="Q5" s="299"/>
      <c r="R5" s="299"/>
      <c r="S5" s="299"/>
      <c r="T5" s="299"/>
      <c r="U5" s="299"/>
      <c r="V5" s="299"/>
      <c r="W5" s="300"/>
      <c r="X5" s="50"/>
      <c r="Y5" s="50"/>
      <c r="Z5" s="50" t="s">
        <v>300</v>
      </c>
      <c r="AA5" s="50" t="s">
        <v>65</v>
      </c>
      <c r="AB5" s="50" t="s">
        <v>282</v>
      </c>
      <c r="AC5" s="50" t="s">
        <v>295</v>
      </c>
      <c r="AD5" s="50" t="s">
        <v>295</v>
      </c>
      <c r="AE5" s="50"/>
      <c r="AF5" s="50"/>
      <c r="AG5" s="50" t="s">
        <v>291</v>
      </c>
      <c r="AH5" s="50" t="s">
        <v>301</v>
      </c>
      <c r="AI5" s="50" t="s">
        <v>76</v>
      </c>
      <c r="AJ5" s="50" t="s">
        <v>303</v>
      </c>
      <c r="AK5" s="175" t="s">
        <v>0</v>
      </c>
      <c r="AL5" s="50" t="s">
        <v>172</v>
      </c>
      <c r="AM5" s="176" t="s">
        <v>40</v>
      </c>
      <c r="AN5" s="50"/>
      <c r="AO5" s="176" t="s">
        <v>226</v>
      </c>
      <c r="AP5" s="176" t="s">
        <v>228</v>
      </c>
      <c r="AQ5" s="176" t="s">
        <v>94</v>
      </c>
      <c r="AR5" s="176" t="s">
        <v>232</v>
      </c>
      <c r="AS5" s="51"/>
      <c r="AT5" s="50"/>
      <c r="AU5" s="50"/>
    </row>
    <row r="6" spans="1:47" s="9" customFormat="1" x14ac:dyDescent="0.2">
      <c r="A6" s="255"/>
      <c r="B6" s="3" t="s">
        <v>70</v>
      </c>
      <c r="C6" s="182" t="s">
        <v>106</v>
      </c>
      <c r="D6" s="298"/>
      <c r="E6" s="299"/>
      <c r="F6" s="299"/>
      <c r="G6" s="299"/>
      <c r="H6" s="299"/>
      <c r="I6" s="299"/>
      <c r="J6" s="299"/>
      <c r="K6" s="299"/>
      <c r="L6" s="299"/>
      <c r="M6" s="299"/>
      <c r="N6" s="299"/>
      <c r="O6" s="299"/>
      <c r="P6" s="299"/>
      <c r="Q6" s="299"/>
      <c r="R6" s="299"/>
      <c r="S6" s="299"/>
      <c r="T6" s="299"/>
      <c r="U6" s="299"/>
      <c r="V6" s="299"/>
      <c r="W6" s="300"/>
      <c r="X6" s="50"/>
      <c r="Y6" s="50"/>
      <c r="Z6" s="50" t="s">
        <v>72</v>
      </c>
      <c r="AA6" s="50" t="s">
        <v>66</v>
      </c>
      <c r="AB6" s="50"/>
      <c r="AC6" s="50"/>
      <c r="AD6" s="50"/>
      <c r="AE6" s="50"/>
      <c r="AF6" s="50"/>
      <c r="AG6" s="50" t="s">
        <v>303</v>
      </c>
      <c r="AH6" s="50" t="s">
        <v>101</v>
      </c>
      <c r="AI6" s="50"/>
      <c r="AJ6" s="50" t="s">
        <v>77</v>
      </c>
      <c r="AK6" s="175" t="s">
        <v>1</v>
      </c>
      <c r="AL6" s="50" t="s">
        <v>199</v>
      </c>
      <c r="AM6" s="176" t="s">
        <v>223</v>
      </c>
      <c r="AN6" s="50"/>
      <c r="AO6" s="176" t="s">
        <v>227</v>
      </c>
      <c r="AP6" s="176" t="s">
        <v>92</v>
      </c>
      <c r="AQ6" s="176" t="s">
        <v>95</v>
      </c>
      <c r="AR6" s="176" t="s">
        <v>219</v>
      </c>
      <c r="AS6" s="51"/>
      <c r="AT6" s="50"/>
      <c r="AU6" s="50"/>
    </row>
    <row r="7" spans="1:47" s="37" customFormat="1" ht="14.25" customHeight="1" x14ac:dyDescent="0.2">
      <c r="A7" s="255"/>
      <c r="B7" s="4" t="s">
        <v>58</v>
      </c>
      <c r="C7" s="184"/>
      <c r="D7" s="298"/>
      <c r="E7" s="299"/>
      <c r="F7" s="299"/>
      <c r="G7" s="299"/>
      <c r="H7" s="299"/>
      <c r="I7" s="299"/>
      <c r="J7" s="299"/>
      <c r="K7" s="299"/>
      <c r="L7" s="299"/>
      <c r="M7" s="299"/>
      <c r="N7" s="299"/>
      <c r="O7" s="299"/>
      <c r="P7" s="299"/>
      <c r="Q7" s="299"/>
      <c r="R7" s="299"/>
      <c r="S7" s="299"/>
      <c r="T7" s="299"/>
      <c r="U7" s="299"/>
      <c r="V7" s="299"/>
      <c r="W7" s="300"/>
      <c r="X7" s="50"/>
      <c r="Y7" s="50"/>
      <c r="Z7" s="50" t="s">
        <v>71</v>
      </c>
      <c r="AA7" s="50" t="s">
        <v>81</v>
      </c>
      <c r="AB7" s="50"/>
      <c r="AC7" s="50"/>
      <c r="AD7" s="50"/>
      <c r="AE7" s="50"/>
      <c r="AF7" s="50"/>
      <c r="AG7" s="50" t="s">
        <v>335</v>
      </c>
      <c r="AH7" s="50"/>
      <c r="AI7" s="50"/>
      <c r="AJ7" s="50" t="s">
        <v>88</v>
      </c>
      <c r="AK7" s="175" t="s">
        <v>181</v>
      </c>
      <c r="AL7" s="50"/>
      <c r="AM7" s="176" t="s">
        <v>41</v>
      </c>
      <c r="AN7" s="50"/>
      <c r="AO7" s="176" t="s">
        <v>46</v>
      </c>
      <c r="AP7" s="176" t="s">
        <v>111</v>
      </c>
      <c r="AQ7" s="176" t="s">
        <v>96</v>
      </c>
      <c r="AR7" s="176" t="s">
        <v>85</v>
      </c>
      <c r="AS7" s="51"/>
      <c r="AT7" s="50"/>
      <c r="AU7" s="50"/>
    </row>
    <row r="8" spans="1:47" s="9" customFormat="1" x14ac:dyDescent="0.2">
      <c r="A8" s="255"/>
      <c r="B8" s="5" t="s">
        <v>84</v>
      </c>
      <c r="C8" s="185"/>
      <c r="D8" s="298"/>
      <c r="E8" s="299"/>
      <c r="F8" s="299"/>
      <c r="G8" s="299"/>
      <c r="H8" s="299"/>
      <c r="I8" s="299"/>
      <c r="J8" s="299"/>
      <c r="K8" s="299"/>
      <c r="L8" s="299"/>
      <c r="M8" s="299"/>
      <c r="N8" s="299"/>
      <c r="O8" s="299"/>
      <c r="P8" s="299"/>
      <c r="Q8" s="299"/>
      <c r="R8" s="299"/>
      <c r="S8" s="299"/>
      <c r="T8" s="299"/>
      <c r="U8" s="299"/>
      <c r="V8" s="299"/>
      <c r="W8" s="300"/>
      <c r="X8" s="50"/>
      <c r="Y8" s="50"/>
      <c r="Z8" s="50"/>
      <c r="AA8" s="50" t="s">
        <v>281</v>
      </c>
      <c r="AB8" s="50"/>
      <c r="AC8" s="50"/>
      <c r="AD8" s="50"/>
      <c r="AE8" s="50"/>
      <c r="AF8" s="50"/>
      <c r="AG8" s="50" t="s">
        <v>21</v>
      </c>
      <c r="AH8" s="50"/>
      <c r="AI8" s="50"/>
      <c r="AJ8" s="50"/>
      <c r="AK8" s="175" t="s">
        <v>7</v>
      </c>
      <c r="AL8" s="50"/>
      <c r="AM8" s="176" t="s">
        <v>112</v>
      </c>
      <c r="AN8" s="50"/>
      <c r="AO8" s="176" t="s">
        <v>202</v>
      </c>
      <c r="AP8" s="176" t="s">
        <v>229</v>
      </c>
      <c r="AQ8" s="176" t="s">
        <v>49</v>
      </c>
      <c r="AR8" s="176" t="s">
        <v>19</v>
      </c>
      <c r="AS8" s="51"/>
      <c r="AT8" s="50"/>
      <c r="AU8" s="50"/>
    </row>
    <row r="9" spans="1:47" s="9" customFormat="1" x14ac:dyDescent="0.2">
      <c r="A9" s="255"/>
      <c r="B9" s="3" t="s">
        <v>87</v>
      </c>
      <c r="C9" s="186" t="s">
        <v>102</v>
      </c>
      <c r="D9" s="298"/>
      <c r="E9" s="299"/>
      <c r="F9" s="299"/>
      <c r="G9" s="299"/>
      <c r="H9" s="299"/>
      <c r="I9" s="299"/>
      <c r="J9" s="299"/>
      <c r="K9" s="299"/>
      <c r="L9" s="299"/>
      <c r="M9" s="299"/>
      <c r="N9" s="299"/>
      <c r="O9" s="299"/>
      <c r="P9" s="299"/>
      <c r="Q9" s="299"/>
      <c r="R9" s="299"/>
      <c r="S9" s="299"/>
      <c r="T9" s="299"/>
      <c r="U9" s="299"/>
      <c r="V9" s="299"/>
      <c r="W9" s="300"/>
      <c r="X9" s="50"/>
      <c r="Y9" s="50"/>
      <c r="Z9" s="50"/>
      <c r="AA9" s="50"/>
      <c r="AB9" s="50"/>
      <c r="AC9" s="50"/>
      <c r="AD9" s="50"/>
      <c r="AE9" s="50"/>
      <c r="AF9" s="50"/>
      <c r="AG9" s="50"/>
      <c r="AH9" s="50"/>
      <c r="AI9" s="50"/>
      <c r="AJ9" s="50"/>
      <c r="AK9" s="50"/>
      <c r="AL9" s="50"/>
      <c r="AM9" s="176" t="s">
        <v>215</v>
      </c>
      <c r="AN9" s="50"/>
      <c r="AO9" s="50"/>
      <c r="AP9" s="176" t="s">
        <v>2</v>
      </c>
      <c r="AQ9" s="176" t="s">
        <v>6</v>
      </c>
      <c r="AR9" s="176" t="s">
        <v>205</v>
      </c>
      <c r="AS9" s="51"/>
      <c r="AT9" s="50"/>
      <c r="AU9" s="50"/>
    </row>
    <row r="10" spans="1:47" s="9" customFormat="1" x14ac:dyDescent="0.2">
      <c r="A10" s="255"/>
      <c r="B10" s="6" t="s">
        <v>311</v>
      </c>
      <c r="C10" s="186" t="s">
        <v>102</v>
      </c>
      <c r="D10" s="298"/>
      <c r="E10" s="299"/>
      <c r="F10" s="299"/>
      <c r="G10" s="299"/>
      <c r="H10" s="299"/>
      <c r="I10" s="299"/>
      <c r="J10" s="299"/>
      <c r="K10" s="299"/>
      <c r="L10" s="299"/>
      <c r="M10" s="299"/>
      <c r="N10" s="299"/>
      <c r="O10" s="299"/>
      <c r="P10" s="299"/>
      <c r="Q10" s="299"/>
      <c r="R10" s="299"/>
      <c r="S10" s="299"/>
      <c r="T10" s="299"/>
      <c r="U10" s="299"/>
      <c r="V10" s="299"/>
      <c r="W10" s="300"/>
      <c r="X10" s="50"/>
      <c r="Y10" s="50"/>
      <c r="Z10" s="50"/>
      <c r="AA10" s="50"/>
      <c r="AB10" s="50"/>
      <c r="AC10" s="50"/>
      <c r="AD10" s="50"/>
      <c r="AE10" s="50"/>
      <c r="AF10" s="50"/>
      <c r="AG10" s="50"/>
      <c r="AH10" s="50"/>
      <c r="AI10" s="50"/>
      <c r="AJ10" s="50"/>
      <c r="AK10" s="50"/>
      <c r="AL10" s="50"/>
      <c r="AM10" s="176" t="s">
        <v>89</v>
      </c>
      <c r="AN10" s="50"/>
      <c r="AO10" s="50"/>
      <c r="AP10" s="176" t="s">
        <v>3</v>
      </c>
      <c r="AQ10" s="176" t="s">
        <v>217</v>
      </c>
      <c r="AR10" s="176"/>
      <c r="AS10" s="51"/>
      <c r="AT10" s="50"/>
      <c r="AU10" s="50"/>
    </row>
    <row r="11" spans="1:47" s="9" customFormat="1" x14ac:dyDescent="0.2">
      <c r="A11" s="255"/>
      <c r="B11" s="6" t="s">
        <v>292</v>
      </c>
      <c r="C11" s="186" t="s">
        <v>102</v>
      </c>
      <c r="D11" s="298"/>
      <c r="E11" s="299"/>
      <c r="F11" s="299"/>
      <c r="G11" s="299"/>
      <c r="H11" s="299"/>
      <c r="I11" s="299"/>
      <c r="J11" s="299"/>
      <c r="K11" s="299"/>
      <c r="L11" s="299"/>
      <c r="M11" s="299"/>
      <c r="N11" s="299"/>
      <c r="O11" s="299"/>
      <c r="P11" s="299"/>
      <c r="Q11" s="299"/>
      <c r="R11" s="299"/>
      <c r="S11" s="299"/>
      <c r="T11" s="299"/>
      <c r="U11" s="299"/>
      <c r="V11" s="299"/>
      <c r="W11" s="300"/>
      <c r="X11" s="50"/>
      <c r="Y11" s="50"/>
      <c r="Z11" s="50"/>
      <c r="AA11" s="50"/>
      <c r="AB11" s="50"/>
      <c r="AC11" s="50"/>
      <c r="AD11" s="50"/>
      <c r="AE11" s="50"/>
      <c r="AF11" s="50"/>
      <c r="AG11" s="50"/>
      <c r="AH11" s="50"/>
      <c r="AI11" s="50"/>
      <c r="AJ11" s="50"/>
      <c r="AK11" s="50"/>
      <c r="AL11" s="50"/>
      <c r="AM11" s="176" t="s">
        <v>44</v>
      </c>
      <c r="AN11" s="50"/>
      <c r="AO11" s="50"/>
      <c r="AP11" s="176" t="s">
        <v>4</v>
      </c>
      <c r="AQ11" s="176" t="s">
        <v>221</v>
      </c>
      <c r="AR11" s="176"/>
      <c r="AS11" s="51"/>
      <c r="AT11" s="50"/>
      <c r="AU11" s="50"/>
    </row>
    <row r="12" spans="1:47" s="9" customFormat="1" x14ac:dyDescent="0.2">
      <c r="A12" s="255"/>
      <c r="B12" s="6" t="s">
        <v>267</v>
      </c>
      <c r="C12" s="187" t="s">
        <v>99</v>
      </c>
      <c r="D12" s="298"/>
      <c r="E12" s="299"/>
      <c r="F12" s="299"/>
      <c r="G12" s="299"/>
      <c r="H12" s="299"/>
      <c r="I12" s="299"/>
      <c r="J12" s="299"/>
      <c r="K12" s="299"/>
      <c r="L12" s="299"/>
      <c r="M12" s="299"/>
      <c r="N12" s="299"/>
      <c r="O12" s="299"/>
      <c r="P12" s="299"/>
      <c r="Q12" s="299"/>
      <c r="R12" s="299"/>
      <c r="S12" s="299"/>
      <c r="T12" s="299"/>
      <c r="U12" s="299"/>
      <c r="V12" s="299"/>
      <c r="W12" s="300"/>
      <c r="X12" s="50"/>
      <c r="Y12" s="50"/>
      <c r="Z12" s="50"/>
      <c r="AA12" s="50"/>
      <c r="AB12" s="50"/>
      <c r="AC12" s="50"/>
      <c r="AD12" s="50"/>
      <c r="AE12" s="50"/>
      <c r="AF12" s="50"/>
      <c r="AG12" s="50"/>
      <c r="AH12" s="50"/>
      <c r="AI12" s="50"/>
      <c r="AJ12" s="50"/>
      <c r="AK12" s="50"/>
      <c r="AL12" s="50"/>
      <c r="AM12" s="175" t="s">
        <v>224</v>
      </c>
      <c r="AN12" s="50"/>
      <c r="AO12" s="50"/>
      <c r="AP12" s="176" t="s">
        <v>93</v>
      </c>
      <c r="AQ12" s="176" t="s">
        <v>50</v>
      </c>
      <c r="AR12" s="50"/>
      <c r="AS12" s="51"/>
      <c r="AT12" s="50"/>
      <c r="AU12" s="50"/>
    </row>
    <row r="13" spans="1:47" s="9" customFormat="1" x14ac:dyDescent="0.2">
      <c r="A13" s="255"/>
      <c r="B13" s="6" t="s">
        <v>268</v>
      </c>
      <c r="C13" s="187" t="s">
        <v>288</v>
      </c>
      <c r="D13" s="298"/>
      <c r="E13" s="299"/>
      <c r="F13" s="299"/>
      <c r="G13" s="299"/>
      <c r="H13" s="299"/>
      <c r="I13" s="299"/>
      <c r="J13" s="299"/>
      <c r="K13" s="299"/>
      <c r="L13" s="299"/>
      <c r="M13" s="299"/>
      <c r="N13" s="299"/>
      <c r="O13" s="299"/>
      <c r="P13" s="299"/>
      <c r="Q13" s="299"/>
      <c r="R13" s="299"/>
      <c r="S13" s="299"/>
      <c r="T13" s="299"/>
      <c r="U13" s="299"/>
      <c r="V13" s="299"/>
      <c r="W13" s="300"/>
      <c r="X13" s="50"/>
      <c r="Y13" s="50"/>
      <c r="Z13" s="50"/>
      <c r="AA13" s="50"/>
      <c r="AB13" s="50"/>
      <c r="AC13" s="50"/>
      <c r="AD13" s="50"/>
      <c r="AE13" s="50"/>
      <c r="AF13" s="50"/>
      <c r="AG13" s="50"/>
      <c r="AH13" s="50"/>
      <c r="AI13" s="50"/>
      <c r="AJ13" s="50"/>
      <c r="AK13" s="50"/>
      <c r="AL13" s="50"/>
      <c r="AM13" s="176" t="s">
        <v>200</v>
      </c>
      <c r="AN13" s="50"/>
      <c r="AO13" s="50"/>
      <c r="AP13" s="176" t="s">
        <v>5</v>
      </c>
      <c r="AQ13" s="50" t="s">
        <v>57</v>
      </c>
      <c r="AR13" s="50"/>
      <c r="AS13" s="51"/>
      <c r="AT13" s="50"/>
      <c r="AU13" s="50"/>
    </row>
    <row r="14" spans="1:47" s="9" customFormat="1" x14ac:dyDescent="0.2">
      <c r="A14" s="255"/>
      <c r="B14" s="6" t="s">
        <v>83</v>
      </c>
      <c r="C14" s="188" t="s">
        <v>103</v>
      </c>
      <c r="D14" s="298"/>
      <c r="E14" s="299"/>
      <c r="F14" s="299"/>
      <c r="G14" s="299"/>
      <c r="H14" s="299"/>
      <c r="I14" s="299"/>
      <c r="J14" s="299"/>
      <c r="K14" s="299"/>
      <c r="L14" s="299"/>
      <c r="M14" s="299"/>
      <c r="N14" s="299"/>
      <c r="O14" s="299"/>
      <c r="P14" s="299"/>
      <c r="Q14" s="299"/>
      <c r="R14" s="299"/>
      <c r="S14" s="299"/>
      <c r="T14" s="299"/>
      <c r="U14" s="299"/>
      <c r="V14" s="299"/>
      <c r="W14" s="300"/>
      <c r="X14" s="50"/>
      <c r="Y14" s="50"/>
      <c r="Z14" s="50"/>
      <c r="AA14" s="50"/>
      <c r="AB14" s="50"/>
      <c r="AC14" s="50"/>
      <c r="AD14" s="50"/>
      <c r="AE14" s="50"/>
      <c r="AF14" s="50"/>
      <c r="AG14" s="50"/>
      <c r="AH14" s="50"/>
      <c r="AI14" s="50"/>
      <c r="AJ14" s="50"/>
      <c r="AK14" s="50"/>
      <c r="AL14" s="50"/>
      <c r="AM14" s="50"/>
      <c r="AN14" s="50"/>
      <c r="AO14" s="50"/>
      <c r="AP14" s="176" t="s">
        <v>48</v>
      </c>
      <c r="AQ14" s="176" t="s">
        <v>51</v>
      </c>
      <c r="AR14" s="50"/>
      <c r="AS14" s="51"/>
      <c r="AT14" s="50"/>
      <c r="AU14" s="50"/>
    </row>
    <row r="15" spans="1:47" s="9" customFormat="1" x14ac:dyDescent="0.2">
      <c r="A15" s="255"/>
      <c r="B15" s="6" t="s">
        <v>61</v>
      </c>
      <c r="C15" s="189"/>
      <c r="D15" s="298"/>
      <c r="E15" s="299"/>
      <c r="F15" s="299"/>
      <c r="G15" s="299"/>
      <c r="H15" s="299"/>
      <c r="I15" s="299"/>
      <c r="J15" s="299"/>
      <c r="K15" s="299"/>
      <c r="L15" s="299"/>
      <c r="M15" s="299"/>
      <c r="N15" s="299"/>
      <c r="O15" s="299"/>
      <c r="P15" s="299"/>
      <c r="Q15" s="299"/>
      <c r="R15" s="299"/>
      <c r="S15" s="299"/>
      <c r="T15" s="299"/>
      <c r="U15" s="299"/>
      <c r="V15" s="299"/>
      <c r="W15" s="300"/>
      <c r="X15" s="50"/>
      <c r="Y15" s="50"/>
      <c r="Z15" s="50"/>
      <c r="AA15" s="50"/>
      <c r="AB15" s="50"/>
      <c r="AC15" s="50"/>
      <c r="AD15" s="50"/>
      <c r="AE15" s="50"/>
      <c r="AF15" s="50"/>
      <c r="AG15" s="50"/>
      <c r="AH15" s="50"/>
      <c r="AI15" s="50"/>
      <c r="AJ15" s="50"/>
      <c r="AK15" s="50"/>
      <c r="AL15" s="50"/>
      <c r="AM15" s="50"/>
      <c r="AN15" s="50"/>
      <c r="AO15" s="50"/>
      <c r="AP15" s="176" t="s">
        <v>235</v>
      </c>
      <c r="AQ15" s="50" t="s">
        <v>56</v>
      </c>
      <c r="AR15" s="50"/>
      <c r="AS15" s="51"/>
      <c r="AT15" s="50"/>
      <c r="AU15" s="50"/>
    </row>
    <row r="16" spans="1:47" s="9" customFormat="1" ht="13.5" thickBot="1" x14ac:dyDescent="0.25">
      <c r="A16" s="256"/>
      <c r="B16" s="7" t="s">
        <v>82</v>
      </c>
      <c r="C16" s="190"/>
      <c r="D16" s="301"/>
      <c r="E16" s="302"/>
      <c r="F16" s="302"/>
      <c r="G16" s="302"/>
      <c r="H16" s="302"/>
      <c r="I16" s="302"/>
      <c r="J16" s="302"/>
      <c r="K16" s="302"/>
      <c r="L16" s="302"/>
      <c r="M16" s="302"/>
      <c r="N16" s="302"/>
      <c r="O16" s="302"/>
      <c r="P16" s="302"/>
      <c r="Q16" s="302"/>
      <c r="R16" s="302"/>
      <c r="S16" s="302"/>
      <c r="T16" s="302"/>
      <c r="U16" s="302"/>
      <c r="V16" s="302"/>
      <c r="W16" s="303"/>
      <c r="X16" s="50"/>
      <c r="Y16" s="50"/>
      <c r="Z16" s="50"/>
      <c r="AA16" s="50"/>
      <c r="AB16" s="50"/>
      <c r="AC16" s="50"/>
      <c r="AD16" s="50"/>
      <c r="AE16" s="50"/>
      <c r="AF16" s="50"/>
      <c r="AG16" s="50"/>
      <c r="AH16" s="50"/>
      <c r="AI16" s="50"/>
      <c r="AJ16" s="50"/>
      <c r="AK16" s="50"/>
      <c r="AL16" s="50"/>
      <c r="AM16" s="50"/>
      <c r="AN16" s="50"/>
      <c r="AO16" s="50"/>
      <c r="AP16" s="50" t="s">
        <v>218</v>
      </c>
      <c r="AQ16" s="176" t="s">
        <v>113</v>
      </c>
      <c r="AR16" s="50"/>
      <c r="AS16" s="51"/>
      <c r="AT16" s="50"/>
      <c r="AU16" s="50"/>
    </row>
    <row r="17" spans="1:47" s="37" customFormat="1" x14ac:dyDescent="0.2">
      <c r="A17" s="257" t="s">
        <v>196</v>
      </c>
      <c r="B17" s="44" t="s">
        <v>80</v>
      </c>
      <c r="C17" s="91"/>
      <c r="D17" s="277" t="s">
        <v>296</v>
      </c>
      <c r="E17" s="278"/>
      <c r="F17" s="278"/>
      <c r="G17" s="278"/>
      <c r="H17" s="278"/>
      <c r="I17" s="278"/>
      <c r="J17" s="278"/>
      <c r="K17" s="278"/>
      <c r="L17" s="278"/>
      <c r="M17" s="278"/>
      <c r="N17" s="279"/>
      <c r="O17" s="279"/>
      <c r="P17" s="279"/>
      <c r="Q17" s="279"/>
      <c r="R17" s="279"/>
      <c r="S17" s="279"/>
      <c r="T17" s="279"/>
      <c r="U17" s="279"/>
      <c r="V17" s="279"/>
      <c r="W17" s="280"/>
      <c r="X17" s="50"/>
      <c r="Y17" s="50"/>
      <c r="Z17" s="50"/>
      <c r="AA17" s="50"/>
      <c r="AB17" s="50"/>
      <c r="AC17" s="50"/>
      <c r="AD17" s="50"/>
      <c r="AE17" s="50"/>
      <c r="AF17" s="50"/>
      <c r="AG17" s="50"/>
      <c r="AH17" s="50"/>
      <c r="AI17" s="50"/>
      <c r="AJ17" s="50"/>
      <c r="AK17" s="50"/>
      <c r="AL17" s="50"/>
      <c r="AM17" s="50"/>
      <c r="AN17" s="50"/>
      <c r="AO17" s="50"/>
      <c r="AP17" s="50" t="s">
        <v>203</v>
      </c>
      <c r="AQ17" s="50" t="s">
        <v>204</v>
      </c>
      <c r="AR17" s="50"/>
      <c r="AS17" s="51"/>
      <c r="AT17" s="50"/>
      <c r="AU17" s="50"/>
    </row>
    <row r="18" spans="1:47" s="37" customFormat="1" x14ac:dyDescent="0.2">
      <c r="A18" s="258"/>
      <c r="B18" s="45"/>
      <c r="C18" s="92"/>
      <c r="D18" s="281"/>
      <c r="E18" s="282"/>
      <c r="F18" s="282"/>
      <c r="G18" s="282"/>
      <c r="H18" s="282"/>
      <c r="I18" s="282"/>
      <c r="J18" s="282"/>
      <c r="K18" s="282"/>
      <c r="L18" s="282"/>
      <c r="M18" s="282"/>
      <c r="N18" s="282"/>
      <c r="O18" s="282"/>
      <c r="P18" s="282"/>
      <c r="Q18" s="282"/>
      <c r="R18" s="282"/>
      <c r="S18" s="282"/>
      <c r="T18" s="282"/>
      <c r="U18" s="282"/>
      <c r="V18" s="282"/>
      <c r="W18" s="283"/>
      <c r="X18" s="50"/>
      <c r="Y18" s="50"/>
      <c r="Z18" s="50"/>
      <c r="AA18" s="50"/>
      <c r="AB18" s="50"/>
      <c r="AC18" s="50"/>
      <c r="AD18" s="50"/>
      <c r="AE18" s="50"/>
      <c r="AF18" s="50"/>
      <c r="AG18" s="50"/>
      <c r="AH18" s="50"/>
      <c r="AI18" s="50"/>
      <c r="AJ18" s="50"/>
      <c r="AK18" s="50"/>
      <c r="AL18" s="50"/>
      <c r="AM18" s="50"/>
      <c r="AN18" s="50"/>
      <c r="AO18" s="50"/>
      <c r="AP18" s="50"/>
      <c r="AQ18" s="50"/>
      <c r="AR18" s="50"/>
      <c r="AS18" s="51"/>
      <c r="AT18" s="50"/>
      <c r="AU18" s="50"/>
    </row>
    <row r="19" spans="1:47" s="37" customFormat="1" ht="13.5" customHeight="1" x14ac:dyDescent="0.2">
      <c r="A19" s="258"/>
      <c r="B19" s="45"/>
      <c r="C19" s="92"/>
      <c r="D19" s="284"/>
      <c r="E19" s="285"/>
      <c r="F19" s="285"/>
      <c r="G19" s="285"/>
      <c r="H19" s="285"/>
      <c r="I19" s="285"/>
      <c r="J19" s="285"/>
      <c r="K19" s="285"/>
      <c r="L19" s="285"/>
      <c r="M19" s="285"/>
      <c r="N19" s="285"/>
      <c r="O19" s="285"/>
      <c r="P19" s="285"/>
      <c r="Q19" s="285"/>
      <c r="R19" s="285"/>
      <c r="S19" s="285"/>
      <c r="T19" s="285"/>
      <c r="U19" s="285"/>
      <c r="V19" s="285"/>
      <c r="W19" s="286"/>
      <c r="X19" s="50"/>
      <c r="Y19" s="50"/>
      <c r="Z19" s="50"/>
      <c r="AA19" s="50"/>
      <c r="AB19" s="50"/>
      <c r="AC19" s="50"/>
      <c r="AD19" s="50"/>
      <c r="AE19" s="50"/>
      <c r="AF19" s="50"/>
      <c r="AG19" s="50"/>
      <c r="AH19" s="50"/>
      <c r="AI19" s="50"/>
      <c r="AJ19" s="50"/>
      <c r="AK19" s="50"/>
      <c r="AL19" s="50"/>
      <c r="AM19" s="50"/>
      <c r="AN19" s="50"/>
      <c r="AO19" s="50"/>
      <c r="AP19" s="50"/>
      <c r="AQ19" s="50"/>
      <c r="AR19" s="50"/>
      <c r="AS19" s="51"/>
      <c r="AT19" s="50"/>
      <c r="AU19" s="50"/>
    </row>
    <row r="20" spans="1:47" s="9" customFormat="1" x14ac:dyDescent="0.2">
      <c r="A20" s="259"/>
      <c r="B20" s="46" t="s">
        <v>15</v>
      </c>
      <c r="C20" s="90"/>
      <c r="D20" s="284"/>
      <c r="E20" s="285"/>
      <c r="F20" s="285"/>
      <c r="G20" s="285"/>
      <c r="H20" s="285"/>
      <c r="I20" s="285"/>
      <c r="J20" s="285"/>
      <c r="K20" s="285"/>
      <c r="L20" s="285"/>
      <c r="M20" s="285"/>
      <c r="N20" s="285"/>
      <c r="O20" s="285"/>
      <c r="P20" s="285"/>
      <c r="Q20" s="285"/>
      <c r="R20" s="285"/>
      <c r="S20" s="285"/>
      <c r="T20" s="285"/>
      <c r="U20" s="285"/>
      <c r="V20" s="285"/>
      <c r="W20" s="286"/>
      <c r="X20" s="50"/>
      <c r="Y20" s="50"/>
      <c r="Z20" s="50"/>
      <c r="AA20" s="50"/>
      <c r="AB20" s="50"/>
      <c r="AC20" s="50"/>
      <c r="AD20" s="50"/>
      <c r="AE20" s="50"/>
      <c r="AF20" s="50"/>
      <c r="AG20" s="50"/>
      <c r="AH20" s="50"/>
      <c r="AI20" s="50"/>
      <c r="AJ20" s="50"/>
      <c r="AK20" s="50"/>
      <c r="AL20" s="50"/>
      <c r="AM20" s="50"/>
      <c r="AN20" s="50"/>
      <c r="AO20" s="50"/>
      <c r="AP20" s="50"/>
      <c r="AQ20" s="50"/>
      <c r="AR20" s="50"/>
      <c r="AS20" s="51"/>
      <c r="AT20" s="50"/>
      <c r="AU20" s="50"/>
    </row>
    <row r="21" spans="1:47" s="9" customFormat="1" x14ac:dyDescent="0.2">
      <c r="A21" s="259"/>
      <c r="B21" s="48" t="s">
        <v>302</v>
      </c>
      <c r="C21" s="93" t="s">
        <v>102</v>
      </c>
      <c r="D21" s="284"/>
      <c r="E21" s="285"/>
      <c r="F21" s="285"/>
      <c r="G21" s="285"/>
      <c r="H21" s="285"/>
      <c r="I21" s="285"/>
      <c r="J21" s="285"/>
      <c r="K21" s="285"/>
      <c r="L21" s="285"/>
      <c r="M21" s="285"/>
      <c r="N21" s="285"/>
      <c r="O21" s="285"/>
      <c r="P21" s="285"/>
      <c r="Q21" s="285"/>
      <c r="R21" s="285"/>
      <c r="S21" s="285"/>
      <c r="T21" s="285"/>
      <c r="U21" s="285"/>
      <c r="V21" s="285"/>
      <c r="W21" s="286"/>
      <c r="X21" s="50"/>
      <c r="Y21" s="50"/>
      <c r="Z21" s="50"/>
      <c r="AA21" s="50"/>
      <c r="AB21" s="50"/>
      <c r="AC21" s="50"/>
      <c r="AD21" s="50"/>
      <c r="AE21" s="50"/>
      <c r="AF21" s="50"/>
      <c r="AG21" s="50"/>
      <c r="AH21" s="50"/>
      <c r="AI21" s="50"/>
      <c r="AJ21" s="50"/>
      <c r="AK21" s="50"/>
      <c r="AL21" s="50"/>
      <c r="AM21" s="50"/>
      <c r="AN21" s="50"/>
      <c r="AO21" s="50"/>
      <c r="AP21" s="50"/>
      <c r="AQ21" s="50"/>
      <c r="AR21" s="50"/>
      <c r="AS21" s="51"/>
      <c r="AT21" s="50"/>
      <c r="AU21" s="50"/>
    </row>
    <row r="22" spans="1:47" s="9" customFormat="1" ht="14.25" customHeight="1" x14ac:dyDescent="0.2">
      <c r="A22" s="260"/>
      <c r="B22" s="45" t="s">
        <v>79</v>
      </c>
      <c r="C22" s="93" t="s">
        <v>104</v>
      </c>
      <c r="D22" s="284"/>
      <c r="E22" s="285"/>
      <c r="F22" s="285"/>
      <c r="G22" s="285"/>
      <c r="H22" s="285"/>
      <c r="I22" s="285"/>
      <c r="J22" s="285"/>
      <c r="K22" s="285"/>
      <c r="L22" s="285"/>
      <c r="M22" s="285"/>
      <c r="N22" s="285"/>
      <c r="O22" s="285"/>
      <c r="P22" s="285"/>
      <c r="Q22" s="285"/>
      <c r="R22" s="285"/>
      <c r="S22" s="285"/>
      <c r="T22" s="285"/>
      <c r="U22" s="285"/>
      <c r="V22" s="285"/>
      <c r="W22" s="286"/>
      <c r="X22" s="50"/>
      <c r="Y22" s="50"/>
      <c r="Z22" s="50"/>
      <c r="AA22" s="50"/>
      <c r="AB22" s="50"/>
      <c r="AC22" s="50"/>
      <c r="AD22" s="50"/>
      <c r="AE22" s="50"/>
      <c r="AF22" s="50"/>
      <c r="AG22" s="50"/>
      <c r="AH22" s="50"/>
      <c r="AI22" s="50"/>
      <c r="AJ22" s="50"/>
      <c r="AK22" s="50"/>
      <c r="AL22" s="50"/>
      <c r="AM22" s="50"/>
      <c r="AN22" s="50"/>
      <c r="AO22" s="50"/>
      <c r="AP22" s="50"/>
      <c r="AQ22" s="50"/>
      <c r="AR22" s="50"/>
      <c r="AS22" s="51"/>
      <c r="AT22" s="50"/>
      <c r="AU22" s="50"/>
    </row>
    <row r="23" spans="1:47" s="9" customFormat="1" ht="13.5" thickBot="1" x14ac:dyDescent="0.25">
      <c r="A23" s="261"/>
      <c r="B23" s="47" t="s">
        <v>78</v>
      </c>
      <c r="C23" s="94" t="s">
        <v>105</v>
      </c>
      <c r="D23" s="287"/>
      <c r="E23" s="288"/>
      <c r="F23" s="288"/>
      <c r="G23" s="288"/>
      <c r="H23" s="288"/>
      <c r="I23" s="288"/>
      <c r="J23" s="288"/>
      <c r="K23" s="288"/>
      <c r="L23" s="288"/>
      <c r="M23" s="288"/>
      <c r="N23" s="288"/>
      <c r="O23" s="288"/>
      <c r="P23" s="288"/>
      <c r="Q23" s="288"/>
      <c r="R23" s="288"/>
      <c r="S23" s="288"/>
      <c r="T23" s="288"/>
      <c r="U23" s="288"/>
      <c r="V23" s="288"/>
      <c r="W23" s="289"/>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row>
    <row r="24" spans="1:47" s="9" customFormat="1" ht="13.5" thickBot="1" x14ac:dyDescent="0.25">
      <c r="A24" s="8"/>
      <c r="D24" s="38"/>
      <c r="E24" s="38"/>
      <c r="F24" s="38"/>
      <c r="G24" s="38"/>
      <c r="H24" s="38"/>
      <c r="I24" s="38"/>
      <c r="J24" s="38"/>
      <c r="K24" s="39"/>
      <c r="L24" s="39"/>
      <c r="M24" s="39"/>
      <c r="N24" s="39"/>
      <c r="O24" s="39"/>
      <c r="P24" s="39"/>
      <c r="Q24" s="39"/>
      <c r="R24" s="39"/>
      <c r="S24" s="39"/>
      <c r="T24" s="39"/>
      <c r="U24" s="39"/>
      <c r="V24" s="39"/>
      <c r="W24" s="39"/>
      <c r="X24" s="51"/>
      <c r="Y24" s="51"/>
      <c r="Z24" s="51"/>
      <c r="AA24" s="51"/>
      <c r="AB24" s="51"/>
      <c r="AC24" s="51"/>
      <c r="AD24" s="51"/>
      <c r="AE24" s="51"/>
      <c r="AF24" s="51"/>
      <c r="AG24" s="51"/>
      <c r="AH24" s="51"/>
      <c r="AI24" s="51"/>
      <c r="AJ24" s="51"/>
      <c r="AK24" s="51"/>
      <c r="AL24" s="51"/>
      <c r="AM24" s="51"/>
      <c r="AN24" s="51"/>
      <c r="AO24" s="51"/>
      <c r="AP24" s="51"/>
      <c r="AQ24" s="51"/>
      <c r="AR24" s="51"/>
      <c r="AS24" s="50"/>
      <c r="AT24" s="50"/>
      <c r="AU24" s="50"/>
    </row>
    <row r="25" spans="1:47" s="9" customFormat="1" ht="13.5" thickBot="1" x14ac:dyDescent="0.25">
      <c r="A25" s="262" t="s">
        <v>27</v>
      </c>
      <c r="B25" s="263"/>
      <c r="C25" s="264"/>
      <c r="D25" s="265" t="s">
        <v>10</v>
      </c>
      <c r="E25" s="266"/>
      <c r="F25" s="266"/>
      <c r="G25" s="266"/>
      <c r="H25" s="266"/>
      <c r="I25" s="266"/>
      <c r="J25" s="266"/>
      <c r="K25" s="266"/>
      <c r="L25" s="266"/>
      <c r="M25" s="267"/>
      <c r="N25" s="268" t="s">
        <v>14</v>
      </c>
      <c r="O25" s="269"/>
      <c r="P25" s="269"/>
      <c r="Q25" s="269"/>
      <c r="R25" s="269"/>
      <c r="S25" s="269"/>
      <c r="T25" s="269"/>
      <c r="U25" s="269"/>
      <c r="V25" s="269"/>
      <c r="W25" s="270"/>
      <c r="X25" s="51"/>
      <c r="Y25" s="51"/>
      <c r="Z25" s="51"/>
      <c r="AA25" s="51"/>
      <c r="AB25" s="51"/>
      <c r="AC25" s="51"/>
      <c r="AD25" s="51"/>
      <c r="AE25" s="51"/>
      <c r="AF25" s="51"/>
      <c r="AG25" s="51"/>
      <c r="AH25" s="51"/>
      <c r="AI25" s="51"/>
      <c r="AJ25" s="51"/>
      <c r="AK25" s="51"/>
      <c r="AL25" s="51"/>
      <c r="AM25" s="51"/>
      <c r="AN25" s="51"/>
      <c r="AO25" s="51"/>
      <c r="AP25" s="51"/>
      <c r="AQ25" s="51"/>
      <c r="AR25" s="51"/>
      <c r="AS25" s="50"/>
      <c r="AT25" s="50"/>
      <c r="AU25" s="50"/>
    </row>
    <row r="26" spans="1:47" s="9" customFormat="1" ht="13.5" thickBot="1" x14ac:dyDescent="0.25">
      <c r="A26" s="177"/>
      <c r="B26" s="178"/>
      <c r="C26" s="179"/>
      <c r="D26" s="290" t="s">
        <v>34</v>
      </c>
      <c r="E26" s="291"/>
      <c r="F26" s="291"/>
      <c r="G26" s="291"/>
      <c r="H26" s="291"/>
      <c r="I26" s="291"/>
      <c r="J26" s="291"/>
      <c r="K26" s="291"/>
      <c r="L26" s="291"/>
      <c r="M26" s="292"/>
      <c r="N26" s="290" t="s">
        <v>34</v>
      </c>
      <c r="O26" s="291"/>
      <c r="P26" s="291"/>
      <c r="Q26" s="291"/>
      <c r="R26" s="291"/>
      <c r="S26" s="291"/>
      <c r="T26" s="291"/>
      <c r="U26" s="291"/>
      <c r="V26" s="291"/>
      <c r="W26" s="292"/>
      <c r="X26" s="51"/>
      <c r="Y26" s="51"/>
      <c r="Z26" s="51"/>
      <c r="AA26" s="221"/>
      <c r="AB26" s="51"/>
      <c r="AC26" s="51"/>
      <c r="AD26" s="51"/>
      <c r="AE26" s="51"/>
      <c r="AF26" s="51"/>
      <c r="AG26" s="51"/>
      <c r="AH26" s="51"/>
      <c r="AI26" s="51"/>
      <c r="AJ26" s="51"/>
      <c r="AK26" s="51"/>
      <c r="AL26" s="51"/>
      <c r="AM26" s="51"/>
      <c r="AN26" s="51"/>
      <c r="AO26" s="51"/>
      <c r="AP26" s="51"/>
      <c r="AQ26" s="51"/>
      <c r="AR26" s="51"/>
      <c r="AS26" s="50"/>
      <c r="AT26" s="50"/>
      <c r="AU26" s="50"/>
    </row>
    <row r="27" spans="1:47" s="9" customFormat="1" ht="13.5" thickBot="1" x14ac:dyDescent="0.25">
      <c r="A27" s="168" t="s">
        <v>53</v>
      </c>
      <c r="B27" s="169"/>
      <c r="C27" s="161"/>
      <c r="D27" s="293">
        <v>500</v>
      </c>
      <c r="E27" s="272"/>
      <c r="F27" s="271" t="s">
        <v>11</v>
      </c>
      <c r="G27" s="272"/>
      <c r="H27" s="271" t="s">
        <v>12</v>
      </c>
      <c r="I27" s="272"/>
      <c r="J27" s="271" t="s">
        <v>13</v>
      </c>
      <c r="K27" s="272"/>
      <c r="L27" s="271" t="s">
        <v>37</v>
      </c>
      <c r="M27" s="304"/>
      <c r="N27" s="293">
        <v>500</v>
      </c>
      <c r="O27" s="272"/>
      <c r="P27" s="271" t="s">
        <v>11</v>
      </c>
      <c r="Q27" s="272"/>
      <c r="R27" s="271" t="s">
        <v>12</v>
      </c>
      <c r="S27" s="272"/>
      <c r="T27" s="271" t="s">
        <v>13</v>
      </c>
      <c r="U27" s="272"/>
      <c r="V27" s="271" t="s">
        <v>37</v>
      </c>
      <c r="W27" s="304"/>
      <c r="X27" s="51"/>
      <c r="Y27" s="51"/>
      <c r="Z27" s="51"/>
      <c r="AA27" s="51"/>
      <c r="AB27" s="51"/>
      <c r="AC27" s="51"/>
      <c r="AD27" s="51"/>
      <c r="AE27" s="51"/>
      <c r="AF27" s="51"/>
      <c r="AG27" s="51"/>
      <c r="AH27" s="51"/>
      <c r="AI27" s="51"/>
      <c r="AJ27" s="51"/>
      <c r="AK27" s="51"/>
      <c r="AL27" s="51"/>
      <c r="AM27" s="51"/>
      <c r="AN27" s="51"/>
      <c r="AO27" s="51"/>
      <c r="AP27" s="51"/>
      <c r="AQ27" s="51"/>
      <c r="AR27" s="51"/>
      <c r="AS27" s="50"/>
      <c r="AT27" s="50"/>
      <c r="AU27" s="50"/>
    </row>
    <row r="28" spans="1:47" s="9" customFormat="1" x14ac:dyDescent="0.2">
      <c r="A28" s="170" t="s">
        <v>278</v>
      </c>
      <c r="B28" s="171"/>
      <c r="C28" s="162" t="s">
        <v>54</v>
      </c>
      <c r="D28" s="35"/>
      <c r="E28" s="143"/>
      <c r="F28" s="137"/>
      <c r="G28" s="143"/>
      <c r="H28" s="137"/>
      <c r="I28" s="143"/>
      <c r="J28" s="137"/>
      <c r="K28" s="143"/>
      <c r="L28" s="137"/>
      <c r="M28" s="148"/>
      <c r="N28" s="137"/>
      <c r="O28" s="144"/>
      <c r="P28" s="137"/>
      <c r="Q28" s="143"/>
      <c r="R28" s="137"/>
      <c r="S28" s="143"/>
      <c r="T28" s="137"/>
      <c r="U28" s="143"/>
      <c r="V28" s="137"/>
      <c r="W28" s="149"/>
      <c r="X28" s="51"/>
      <c r="Y28" s="51"/>
      <c r="Z28" s="51"/>
      <c r="AA28" s="51"/>
      <c r="AB28" s="51"/>
      <c r="AC28" s="51"/>
      <c r="AD28" s="51"/>
      <c r="AE28" s="51"/>
      <c r="AF28" s="51"/>
      <c r="AG28" s="51"/>
      <c r="AH28" s="51"/>
      <c r="AI28" s="51"/>
      <c r="AJ28" s="51"/>
      <c r="AK28" s="51"/>
      <c r="AL28" s="51"/>
      <c r="AM28" s="51"/>
      <c r="AN28" s="51"/>
      <c r="AO28" s="51"/>
      <c r="AP28" s="51"/>
      <c r="AQ28" s="51"/>
      <c r="AR28" s="51"/>
      <c r="AS28" s="50"/>
      <c r="AT28" s="50"/>
      <c r="AU28" s="50"/>
    </row>
    <row r="29" spans="1:47" s="9" customFormat="1" x14ac:dyDescent="0.2">
      <c r="A29" s="170" t="s">
        <v>273</v>
      </c>
      <c r="B29" s="171"/>
      <c r="C29" s="173" t="s">
        <v>272</v>
      </c>
      <c r="D29" s="232"/>
      <c r="E29" s="233"/>
      <c r="F29" s="236"/>
      <c r="G29" s="233"/>
      <c r="H29" s="236"/>
      <c r="I29" s="233"/>
      <c r="J29" s="236"/>
      <c r="K29" s="233"/>
      <c r="L29" s="236"/>
      <c r="M29" s="316"/>
      <c r="N29" s="232"/>
      <c r="O29" s="233"/>
      <c r="P29" s="236"/>
      <c r="Q29" s="233"/>
      <c r="R29" s="236"/>
      <c r="S29" s="233"/>
      <c r="T29" s="236"/>
      <c r="U29" s="233"/>
      <c r="V29" s="236"/>
      <c r="W29" s="316"/>
      <c r="X29" s="51"/>
      <c r="Y29" s="51"/>
      <c r="Z29" s="51"/>
      <c r="AA29" s="51"/>
      <c r="AB29" s="51"/>
      <c r="AC29" s="51"/>
      <c r="AD29" s="51"/>
      <c r="AE29" s="51"/>
      <c r="AF29" s="51"/>
      <c r="AG29" s="51"/>
      <c r="AH29" s="51"/>
      <c r="AI29" s="51"/>
      <c r="AJ29" s="51"/>
      <c r="AK29" s="51"/>
      <c r="AL29" s="51"/>
      <c r="AM29" s="51"/>
      <c r="AN29" s="51"/>
      <c r="AQ29" s="50"/>
      <c r="AR29" s="50"/>
      <c r="AS29" s="50"/>
      <c r="AT29" s="50"/>
      <c r="AU29" s="50"/>
    </row>
    <row r="30" spans="1:47" s="9" customFormat="1" ht="13.5" thickBot="1" x14ac:dyDescent="0.25">
      <c r="A30" s="9" t="s">
        <v>274</v>
      </c>
      <c r="B30" s="169"/>
      <c r="C30" s="163" t="s">
        <v>86</v>
      </c>
      <c r="D30" s="294"/>
      <c r="E30" s="235"/>
      <c r="F30" s="234"/>
      <c r="G30" s="235"/>
      <c r="H30" s="234"/>
      <c r="I30" s="235"/>
      <c r="J30" s="234"/>
      <c r="K30" s="235"/>
      <c r="L30" s="234"/>
      <c r="M30" s="237"/>
      <c r="N30" s="294"/>
      <c r="O30" s="235"/>
      <c r="P30" s="234"/>
      <c r="Q30" s="235"/>
      <c r="R30" s="234"/>
      <c r="S30" s="235"/>
      <c r="T30" s="234"/>
      <c r="U30" s="235"/>
      <c r="V30" s="234"/>
      <c r="W30" s="237"/>
      <c r="X30" s="51"/>
      <c r="Y30" s="51"/>
      <c r="Z30" s="51"/>
      <c r="AA30" s="51"/>
      <c r="AB30" s="51"/>
      <c r="AC30" s="51"/>
      <c r="AD30" s="51"/>
      <c r="AE30" s="51"/>
      <c r="AF30" s="51"/>
      <c r="AG30" s="51"/>
      <c r="AH30" s="51"/>
      <c r="AI30" s="51"/>
      <c r="AJ30" s="51"/>
      <c r="AK30" s="51"/>
      <c r="AL30" s="51"/>
      <c r="AM30" s="51"/>
      <c r="AN30" s="51"/>
      <c r="AQ30" s="50"/>
      <c r="AR30" s="50"/>
      <c r="AS30" s="50"/>
      <c r="AT30" s="50"/>
      <c r="AU30" s="50"/>
    </row>
    <row r="31" spans="1:47" s="9" customFormat="1" x14ac:dyDescent="0.2">
      <c r="A31" s="313" t="s">
        <v>74</v>
      </c>
      <c r="B31" s="314"/>
      <c r="C31" s="164" t="s">
        <v>55</v>
      </c>
      <c r="D31" s="96"/>
      <c r="E31" s="145"/>
      <c r="F31" s="138"/>
      <c r="G31" s="145"/>
      <c r="H31" s="138"/>
      <c r="I31" s="145"/>
      <c r="J31" s="138"/>
      <c r="K31" s="145"/>
      <c r="L31" s="138"/>
      <c r="M31" s="146"/>
      <c r="N31" s="138"/>
      <c r="O31" s="147"/>
      <c r="P31" s="138"/>
      <c r="Q31" s="145"/>
      <c r="R31" s="138"/>
      <c r="S31" s="145"/>
      <c r="T31" s="138"/>
      <c r="U31" s="145"/>
      <c r="V31" s="138"/>
      <c r="W31" s="146"/>
      <c r="X31" s="51"/>
      <c r="Y31" s="51"/>
      <c r="Z31" s="51"/>
      <c r="AA31" s="51"/>
      <c r="AB31" s="51"/>
      <c r="AC31" s="51"/>
      <c r="AD31" s="51"/>
      <c r="AE31" s="51"/>
      <c r="AF31" s="51"/>
      <c r="AG31" s="51"/>
      <c r="AH31" s="51"/>
      <c r="AI31" s="51"/>
      <c r="AJ31" s="51"/>
      <c r="AK31" s="51"/>
      <c r="AL31" s="51"/>
      <c r="AM31" s="51"/>
      <c r="AN31" s="51"/>
      <c r="AQ31" s="51"/>
      <c r="AR31" s="51"/>
      <c r="AS31" s="51"/>
    </row>
    <row r="32" spans="1:47" s="9" customFormat="1" x14ac:dyDescent="0.2">
      <c r="A32" s="315" t="s">
        <v>73</v>
      </c>
      <c r="B32" s="312"/>
      <c r="C32" s="165" t="s">
        <v>252</v>
      </c>
      <c r="D32" s="248"/>
      <c r="E32" s="244"/>
      <c r="F32" s="243"/>
      <c r="G32" s="244"/>
      <c r="H32" s="243"/>
      <c r="I32" s="244"/>
      <c r="J32" s="243"/>
      <c r="K32" s="244"/>
      <c r="L32" s="243"/>
      <c r="M32" s="247"/>
      <c r="N32" s="248"/>
      <c r="O32" s="244"/>
      <c r="P32" s="243"/>
      <c r="Q32" s="244"/>
      <c r="R32" s="243"/>
      <c r="S32" s="244"/>
      <c r="T32" s="243"/>
      <c r="U32" s="244"/>
      <c r="V32" s="243"/>
      <c r="W32" s="247"/>
      <c r="X32" s="51"/>
      <c r="Y32" s="51"/>
      <c r="Z32" s="51"/>
      <c r="AA32" s="51"/>
      <c r="AB32" s="51"/>
      <c r="AC32" s="51"/>
      <c r="AD32" s="51"/>
      <c r="AE32" s="51"/>
      <c r="AF32" s="51"/>
      <c r="AG32" s="51"/>
      <c r="AH32" s="51"/>
      <c r="AI32" s="51"/>
      <c r="AJ32" s="51"/>
      <c r="AK32" s="51"/>
      <c r="AL32" s="51"/>
      <c r="AM32" s="51"/>
      <c r="AN32" s="51"/>
      <c r="AQ32" s="51"/>
      <c r="AR32" s="51"/>
      <c r="AS32" s="51"/>
    </row>
    <row r="33" spans="1:42" s="9" customFormat="1" ht="12.75" customHeight="1" x14ac:dyDescent="0.2">
      <c r="A33" s="311" t="s">
        <v>330</v>
      </c>
      <c r="B33" s="312"/>
      <c r="C33" s="166"/>
      <c r="D33" s="240" t="s">
        <v>35</v>
      </c>
      <c r="E33" s="241"/>
      <c r="F33" s="241"/>
      <c r="G33" s="241"/>
      <c r="H33" s="241"/>
      <c r="I33" s="241"/>
      <c r="J33" s="241"/>
      <c r="K33" s="241"/>
      <c r="L33" s="241"/>
      <c r="M33" s="242"/>
      <c r="N33" s="240" t="s">
        <v>35</v>
      </c>
      <c r="O33" s="241"/>
      <c r="P33" s="241"/>
      <c r="Q33" s="241"/>
      <c r="R33" s="241"/>
      <c r="S33" s="241"/>
      <c r="T33" s="241"/>
      <c r="U33" s="241"/>
      <c r="V33" s="241"/>
      <c r="W33" s="242"/>
      <c r="X33" s="51"/>
      <c r="Y33" s="51"/>
      <c r="Z33" s="51"/>
      <c r="AA33" s="51"/>
      <c r="AB33" s="51"/>
      <c r="AC33" s="51"/>
      <c r="AD33" s="51"/>
      <c r="AE33" s="51"/>
      <c r="AF33" s="51"/>
      <c r="AG33" s="51"/>
      <c r="AH33" s="51"/>
      <c r="AI33" s="51"/>
      <c r="AJ33" s="51"/>
      <c r="AK33" s="51"/>
      <c r="AL33" s="51"/>
      <c r="AM33" s="51"/>
      <c r="AN33" s="51"/>
    </row>
    <row r="34" spans="1:42" s="9" customFormat="1" ht="13.5" thickBot="1" x14ac:dyDescent="0.25">
      <c r="A34" s="307" t="s">
        <v>114</v>
      </c>
      <c r="B34" s="308"/>
      <c r="C34" s="166"/>
      <c r="D34" s="246"/>
      <c r="E34" s="239"/>
      <c r="F34" s="238"/>
      <c r="G34" s="239"/>
      <c r="H34" s="238"/>
      <c r="I34" s="239"/>
      <c r="J34" s="238"/>
      <c r="K34" s="239"/>
      <c r="L34" s="238"/>
      <c r="M34" s="245"/>
      <c r="N34" s="246"/>
      <c r="O34" s="239"/>
      <c r="P34" s="238"/>
      <c r="Q34" s="239"/>
      <c r="R34" s="238"/>
      <c r="S34" s="239"/>
      <c r="T34" s="238"/>
      <c r="U34" s="239"/>
      <c r="V34" s="238"/>
      <c r="W34" s="245"/>
      <c r="X34" s="51"/>
      <c r="Y34" s="51"/>
      <c r="Z34" s="51"/>
      <c r="AA34" s="51"/>
      <c r="AB34" s="51"/>
      <c r="AC34" s="51"/>
      <c r="AD34" s="51"/>
      <c r="AE34" s="51"/>
      <c r="AF34" s="51"/>
      <c r="AG34" s="51"/>
      <c r="AH34" s="51"/>
      <c r="AI34" s="51"/>
      <c r="AJ34" s="51"/>
      <c r="AK34" s="51"/>
      <c r="AL34" s="51"/>
      <c r="AM34" s="51"/>
      <c r="AN34" s="51"/>
    </row>
    <row r="35" spans="1:42" s="9" customFormat="1" x14ac:dyDescent="0.2">
      <c r="A35" s="9" t="s">
        <v>277</v>
      </c>
      <c r="C35" s="162" t="s">
        <v>54</v>
      </c>
      <c r="D35" s="35"/>
      <c r="E35" s="143"/>
      <c r="F35" s="137"/>
      <c r="G35" s="143"/>
      <c r="H35" s="137"/>
      <c r="I35" s="143"/>
      <c r="J35" s="137"/>
      <c r="K35" s="143"/>
      <c r="L35" s="137"/>
      <c r="M35" s="148"/>
      <c r="N35" s="137"/>
      <c r="O35" s="144"/>
      <c r="P35" s="137"/>
      <c r="Q35" s="143"/>
      <c r="R35" s="137"/>
      <c r="S35" s="143"/>
      <c r="T35" s="137"/>
      <c r="U35" s="143"/>
      <c r="V35" s="137"/>
      <c r="W35" s="148"/>
      <c r="X35" s="51"/>
      <c r="Y35" s="51"/>
      <c r="Z35" s="51"/>
      <c r="AA35" s="51"/>
      <c r="AB35" s="51"/>
      <c r="AC35" s="51"/>
      <c r="AD35" s="51"/>
      <c r="AE35" s="51"/>
      <c r="AF35" s="51"/>
      <c r="AG35" s="51"/>
      <c r="AH35" s="51"/>
      <c r="AI35" s="51"/>
      <c r="AJ35" s="51"/>
      <c r="AK35" s="51"/>
      <c r="AL35" s="51"/>
      <c r="AM35" s="51"/>
      <c r="AN35" s="51"/>
    </row>
    <row r="36" spans="1:42" s="9" customFormat="1" x14ac:dyDescent="0.2">
      <c r="A36" s="309" t="s">
        <v>285</v>
      </c>
      <c r="B36" s="310"/>
      <c r="C36" s="173" t="s">
        <v>272</v>
      </c>
      <c r="D36" s="232"/>
      <c r="E36" s="233"/>
      <c r="F36" s="236"/>
      <c r="G36" s="233"/>
      <c r="H36" s="236"/>
      <c r="I36" s="233"/>
      <c r="J36" s="236"/>
      <c r="K36" s="233"/>
      <c r="L36" s="236"/>
      <c r="M36" s="316"/>
      <c r="N36" s="232"/>
      <c r="O36" s="233"/>
      <c r="P36" s="236"/>
      <c r="Q36" s="233"/>
      <c r="R36" s="236"/>
      <c r="S36" s="233"/>
      <c r="T36" s="236"/>
      <c r="U36" s="233"/>
      <c r="V36" s="236"/>
      <c r="W36" s="316"/>
      <c r="X36" s="51"/>
      <c r="Y36" s="51"/>
      <c r="Z36" s="51"/>
      <c r="AA36" s="51"/>
      <c r="AB36" s="51"/>
      <c r="AC36" s="51"/>
      <c r="AD36" s="51"/>
      <c r="AE36" s="51"/>
      <c r="AF36" s="51"/>
      <c r="AG36" s="51"/>
      <c r="AH36" s="51"/>
      <c r="AI36" s="51"/>
      <c r="AJ36" s="51"/>
      <c r="AK36" s="51"/>
      <c r="AL36" s="51"/>
      <c r="AM36" s="51"/>
      <c r="AN36" s="51"/>
    </row>
    <row r="37" spans="1:42" s="9" customFormat="1" ht="13.5" thickBot="1" x14ac:dyDescent="0.25">
      <c r="A37" s="307"/>
      <c r="B37" s="308"/>
      <c r="C37" s="163" t="s">
        <v>86</v>
      </c>
      <c r="D37" s="294"/>
      <c r="E37" s="235"/>
      <c r="F37" s="234"/>
      <c r="G37" s="235"/>
      <c r="H37" s="234"/>
      <c r="I37" s="235"/>
      <c r="J37" s="234"/>
      <c r="K37" s="235"/>
      <c r="L37" s="234"/>
      <c r="M37" s="237"/>
      <c r="N37" s="294"/>
      <c r="O37" s="235"/>
      <c r="P37" s="234"/>
      <c r="Q37" s="235"/>
      <c r="R37" s="234"/>
      <c r="S37" s="235"/>
      <c r="T37" s="234"/>
      <c r="U37" s="235"/>
      <c r="V37" s="234"/>
      <c r="W37" s="237"/>
      <c r="X37" s="51"/>
      <c r="Y37" s="51"/>
      <c r="Z37" s="51"/>
      <c r="AA37" s="51"/>
      <c r="AB37" s="51"/>
      <c r="AC37" s="51"/>
      <c r="AD37" s="51"/>
      <c r="AE37" s="51"/>
      <c r="AF37" s="51"/>
      <c r="AG37" s="51"/>
      <c r="AH37" s="51"/>
      <c r="AI37" s="51"/>
      <c r="AJ37" s="51"/>
      <c r="AK37" s="51"/>
      <c r="AL37" s="51"/>
      <c r="AM37" s="51"/>
      <c r="AN37" s="51"/>
    </row>
    <row r="38" spans="1:42" s="9" customFormat="1" x14ac:dyDescent="0.2">
      <c r="A38" s="311" t="s">
        <v>305</v>
      </c>
      <c r="B38" s="312"/>
      <c r="C38" s="164" t="s">
        <v>55</v>
      </c>
      <c r="D38" s="96"/>
      <c r="E38" s="145"/>
      <c r="F38" s="138"/>
      <c r="G38" s="145"/>
      <c r="H38" s="138"/>
      <c r="I38" s="145"/>
      <c r="J38" s="138"/>
      <c r="K38" s="145"/>
      <c r="L38" s="138"/>
      <c r="M38" s="146"/>
      <c r="N38" s="138"/>
      <c r="O38" s="147"/>
      <c r="P38" s="138"/>
      <c r="Q38" s="145"/>
      <c r="R38" s="138"/>
      <c r="S38" s="145"/>
      <c r="T38" s="138"/>
      <c r="U38" s="145"/>
      <c r="V38" s="138"/>
      <c r="W38" s="146"/>
      <c r="X38" s="51"/>
      <c r="Y38" s="51"/>
      <c r="Z38" s="51"/>
      <c r="AA38" s="51"/>
      <c r="AB38" s="51"/>
      <c r="AC38" s="51"/>
      <c r="AD38" s="51"/>
      <c r="AE38" s="51"/>
      <c r="AF38" s="51"/>
      <c r="AG38" s="51"/>
      <c r="AH38" s="51"/>
      <c r="AI38" s="51"/>
      <c r="AJ38" s="51"/>
      <c r="AK38" s="51"/>
      <c r="AL38" s="51"/>
      <c r="AM38" s="51"/>
      <c r="AN38" s="51"/>
    </row>
    <row r="39" spans="1:42" s="9" customFormat="1" ht="13.5" thickBot="1" x14ac:dyDescent="0.25">
      <c r="A39" s="305" t="s">
        <v>306</v>
      </c>
      <c r="B39" s="306"/>
      <c r="C39" s="167" t="s">
        <v>252</v>
      </c>
      <c r="D39" s="226"/>
      <c r="E39" s="227"/>
      <c r="F39" s="228"/>
      <c r="G39" s="227"/>
      <c r="H39" s="228"/>
      <c r="I39" s="227"/>
      <c r="J39" s="228"/>
      <c r="K39" s="227"/>
      <c r="L39" s="228"/>
      <c r="M39" s="229"/>
      <c r="N39" s="226"/>
      <c r="O39" s="227"/>
      <c r="P39" s="228"/>
      <c r="Q39" s="227"/>
      <c r="R39" s="228"/>
      <c r="S39" s="227"/>
      <c r="T39" s="228"/>
      <c r="U39" s="227"/>
      <c r="V39" s="228"/>
      <c r="W39" s="229"/>
      <c r="X39" s="51"/>
      <c r="Y39" s="51"/>
      <c r="Z39" s="51"/>
      <c r="AA39" s="51"/>
      <c r="AB39" s="51"/>
      <c r="AC39" s="51"/>
      <c r="AD39" s="51"/>
      <c r="AE39" s="51"/>
      <c r="AF39" s="51"/>
      <c r="AG39" s="51"/>
      <c r="AH39" s="51"/>
      <c r="AI39" s="51"/>
      <c r="AJ39" s="51"/>
      <c r="AK39" s="51"/>
    </row>
    <row r="40" spans="1:42" s="9" customFormat="1" x14ac:dyDescent="0.2">
      <c r="A40" s="8"/>
      <c r="X40" s="51"/>
      <c r="Y40" s="51"/>
      <c r="Z40" s="51"/>
      <c r="AA40" s="51"/>
      <c r="AB40" s="51"/>
      <c r="AC40" s="51"/>
      <c r="AD40" s="51"/>
      <c r="AE40" s="51"/>
      <c r="AF40" s="51"/>
      <c r="AG40" s="51"/>
      <c r="AH40" s="51"/>
      <c r="AI40" s="51"/>
      <c r="AJ40" s="51"/>
      <c r="AK40" s="51"/>
    </row>
    <row r="41" spans="1:42" s="9" customFormat="1" x14ac:dyDescent="0.2">
      <c r="A41" s="10"/>
      <c r="B41" s="43" t="s">
        <v>28</v>
      </c>
      <c r="C41" s="323" t="s">
        <v>276</v>
      </c>
      <c r="D41" s="324"/>
      <c r="E41" s="324"/>
      <c r="F41" s="324"/>
      <c r="G41" s="324"/>
      <c r="H41" s="324"/>
      <c r="I41" s="325"/>
      <c r="J41" s="329" t="s">
        <v>275</v>
      </c>
      <c r="K41" s="330"/>
      <c r="L41" s="330"/>
      <c r="M41" s="330"/>
      <c r="N41" s="330"/>
      <c r="O41" s="330"/>
      <c r="P41" s="330"/>
      <c r="Q41" s="330"/>
      <c r="R41" s="330"/>
      <c r="S41" s="330"/>
      <c r="T41" s="330"/>
      <c r="U41" s="330"/>
      <c r="V41" s="330"/>
      <c r="W41" s="331"/>
      <c r="X41" s="51"/>
      <c r="Y41" s="51"/>
      <c r="Z41" s="51"/>
      <c r="AA41" s="51"/>
      <c r="AB41" s="51"/>
      <c r="AC41" s="51"/>
      <c r="AD41" s="51"/>
      <c r="AE41" s="51"/>
      <c r="AF41" s="51"/>
      <c r="AG41" s="51"/>
      <c r="AH41" s="51"/>
      <c r="AI41" s="51"/>
      <c r="AJ41" s="51"/>
      <c r="AK41" s="51"/>
      <c r="AL41" s="50"/>
      <c r="AM41" s="50"/>
      <c r="AN41" s="50"/>
      <c r="AO41" s="50"/>
      <c r="AP41" s="50"/>
    </row>
    <row r="42" spans="1:42" s="9" customFormat="1" ht="12.75" customHeight="1" x14ac:dyDescent="0.2">
      <c r="A42" s="11" t="s">
        <v>29</v>
      </c>
      <c r="B42" s="1"/>
      <c r="C42" s="320"/>
      <c r="D42" s="321"/>
      <c r="E42" s="321"/>
      <c r="F42" s="321"/>
      <c r="G42" s="321"/>
      <c r="H42" s="321"/>
      <c r="I42" s="322"/>
      <c r="J42" s="320"/>
      <c r="K42" s="321"/>
      <c r="L42" s="321"/>
      <c r="M42" s="321"/>
      <c r="N42" s="321"/>
      <c r="O42" s="321"/>
      <c r="P42" s="321"/>
      <c r="Q42" s="321"/>
      <c r="R42" s="321"/>
      <c r="S42" s="321"/>
      <c r="T42" s="321"/>
      <c r="U42" s="321"/>
      <c r="V42" s="321"/>
      <c r="W42" s="322"/>
      <c r="X42" s="51"/>
      <c r="Y42" s="51"/>
      <c r="Z42" s="51"/>
      <c r="AA42" s="51"/>
      <c r="AB42" s="51"/>
      <c r="AC42" s="51"/>
      <c r="AD42" s="51"/>
      <c r="AE42" s="51"/>
      <c r="AF42" s="51"/>
      <c r="AG42" s="51"/>
      <c r="AH42" s="51"/>
      <c r="AI42" s="51"/>
      <c r="AJ42" s="51"/>
      <c r="AK42" s="51"/>
    </row>
    <row r="43" spans="1:42" s="9" customFormat="1" ht="12.75" customHeight="1" x14ac:dyDescent="0.2">
      <c r="A43" s="11" t="s">
        <v>29</v>
      </c>
      <c r="B43" s="1"/>
      <c r="C43" s="320"/>
      <c r="D43" s="321"/>
      <c r="E43" s="321"/>
      <c r="F43" s="321"/>
      <c r="G43" s="321"/>
      <c r="H43" s="321"/>
      <c r="I43" s="322"/>
      <c r="J43" s="320"/>
      <c r="K43" s="321"/>
      <c r="L43" s="321"/>
      <c r="M43" s="321"/>
      <c r="N43" s="321"/>
      <c r="O43" s="321"/>
      <c r="P43" s="321"/>
      <c r="Q43" s="321"/>
      <c r="R43" s="321"/>
      <c r="S43" s="321"/>
      <c r="T43" s="321"/>
      <c r="U43" s="321"/>
      <c r="V43" s="321"/>
      <c r="W43" s="322"/>
      <c r="X43" s="51"/>
      <c r="Y43" s="51"/>
      <c r="Z43" s="51"/>
      <c r="AA43" s="51"/>
      <c r="AB43" s="51"/>
      <c r="AC43" s="51"/>
      <c r="AD43" s="51"/>
      <c r="AE43" s="51"/>
      <c r="AF43" s="51"/>
      <c r="AG43" s="51"/>
      <c r="AH43" s="51"/>
      <c r="AI43" s="51"/>
      <c r="AJ43" s="51"/>
      <c r="AK43" s="51"/>
    </row>
    <row r="44" spans="1:42" s="9" customFormat="1" ht="12.75" customHeight="1" x14ac:dyDescent="0.2">
      <c r="A44" s="11" t="s">
        <v>29</v>
      </c>
      <c r="B44" s="1"/>
      <c r="C44" s="320"/>
      <c r="D44" s="321"/>
      <c r="E44" s="321"/>
      <c r="F44" s="321"/>
      <c r="G44" s="321"/>
      <c r="H44" s="321"/>
      <c r="I44" s="322"/>
      <c r="J44" s="320"/>
      <c r="K44" s="321"/>
      <c r="L44" s="321"/>
      <c r="M44" s="321"/>
      <c r="N44" s="321"/>
      <c r="O44" s="321"/>
      <c r="P44" s="321"/>
      <c r="Q44" s="321"/>
      <c r="R44" s="321"/>
      <c r="S44" s="321"/>
      <c r="T44" s="321"/>
      <c r="U44" s="321"/>
      <c r="V44" s="321"/>
      <c r="W44" s="322"/>
      <c r="X44" s="51"/>
      <c r="Y44" s="51"/>
      <c r="Z44" s="51"/>
      <c r="AA44" s="51"/>
      <c r="AB44" s="51"/>
      <c r="AC44" s="51"/>
      <c r="AD44" s="51"/>
      <c r="AE44" s="51"/>
      <c r="AF44" s="51"/>
      <c r="AG44" s="51"/>
      <c r="AH44" s="51"/>
      <c r="AI44" s="51"/>
      <c r="AJ44" s="51"/>
      <c r="AK44" s="51"/>
    </row>
    <row r="45" spans="1:42" s="9" customFormat="1" ht="12.75" customHeight="1" x14ac:dyDescent="0.2">
      <c r="A45" s="11" t="s">
        <v>29</v>
      </c>
      <c r="B45" s="1"/>
      <c r="C45" s="320"/>
      <c r="D45" s="321"/>
      <c r="E45" s="321"/>
      <c r="F45" s="321"/>
      <c r="G45" s="321"/>
      <c r="H45" s="321"/>
      <c r="I45" s="322"/>
      <c r="J45" s="320"/>
      <c r="K45" s="321"/>
      <c r="L45" s="321"/>
      <c r="M45" s="321"/>
      <c r="N45" s="321"/>
      <c r="O45" s="321"/>
      <c r="P45" s="321"/>
      <c r="Q45" s="321"/>
      <c r="R45" s="321"/>
      <c r="S45" s="321"/>
      <c r="T45" s="321"/>
      <c r="U45" s="321"/>
      <c r="V45" s="321"/>
      <c r="W45" s="322"/>
      <c r="X45" s="51"/>
      <c r="Y45" s="51"/>
      <c r="Z45" s="51"/>
      <c r="AA45" s="51"/>
      <c r="AB45" s="51"/>
      <c r="AC45" s="51"/>
      <c r="AD45" s="51"/>
      <c r="AE45" s="51"/>
      <c r="AF45" s="51"/>
      <c r="AG45" s="51"/>
      <c r="AH45" s="51"/>
      <c r="AI45" s="51"/>
      <c r="AJ45" s="51"/>
      <c r="AK45" s="51"/>
    </row>
    <row r="46" spans="1:42" s="9" customFormat="1" ht="12.75" customHeight="1" x14ac:dyDescent="0.2">
      <c r="A46" s="11" t="s">
        <v>29</v>
      </c>
      <c r="B46" s="1"/>
      <c r="C46" s="320"/>
      <c r="D46" s="321"/>
      <c r="E46" s="321"/>
      <c r="F46" s="321"/>
      <c r="G46" s="321"/>
      <c r="H46" s="321"/>
      <c r="I46" s="322"/>
      <c r="J46" s="317"/>
      <c r="K46" s="318"/>
      <c r="L46" s="318"/>
      <c r="M46" s="318"/>
      <c r="N46" s="318"/>
      <c r="O46" s="318"/>
      <c r="P46" s="318"/>
      <c r="Q46" s="318"/>
      <c r="R46" s="318"/>
      <c r="S46" s="318"/>
      <c r="T46" s="318"/>
      <c r="U46" s="318"/>
      <c r="V46" s="318"/>
      <c r="W46" s="319"/>
      <c r="X46" s="51"/>
      <c r="Y46" s="51"/>
      <c r="Z46" s="51"/>
      <c r="AA46" s="51"/>
      <c r="AB46" s="51"/>
      <c r="AC46" s="51"/>
      <c r="AD46" s="51"/>
      <c r="AE46" s="51"/>
      <c r="AF46" s="51"/>
      <c r="AG46" s="51"/>
      <c r="AH46" s="51"/>
      <c r="AI46" s="51"/>
      <c r="AJ46" s="51"/>
      <c r="AK46" s="51"/>
    </row>
    <row r="47" spans="1:42" s="9" customFormat="1" ht="12.75" customHeight="1" x14ac:dyDescent="0.2">
      <c r="A47" s="11" t="s">
        <v>29</v>
      </c>
      <c r="B47" s="1"/>
      <c r="C47" s="320"/>
      <c r="D47" s="321"/>
      <c r="E47" s="321"/>
      <c r="F47" s="321"/>
      <c r="G47" s="321"/>
      <c r="H47" s="321"/>
      <c r="I47" s="322"/>
      <c r="J47" s="320"/>
      <c r="K47" s="321"/>
      <c r="L47" s="321"/>
      <c r="M47" s="321"/>
      <c r="N47" s="321"/>
      <c r="O47" s="321"/>
      <c r="P47" s="321"/>
      <c r="Q47" s="321"/>
      <c r="R47" s="321"/>
      <c r="S47" s="321"/>
      <c r="T47" s="321"/>
      <c r="U47" s="321"/>
      <c r="V47" s="321"/>
      <c r="W47" s="322"/>
      <c r="X47" s="51"/>
      <c r="Y47" s="51"/>
      <c r="Z47" s="51"/>
      <c r="AA47" s="51"/>
      <c r="AB47" s="51"/>
      <c r="AC47" s="51"/>
      <c r="AD47" s="51"/>
      <c r="AE47" s="51"/>
      <c r="AF47" s="51"/>
      <c r="AG47" s="51"/>
      <c r="AH47" s="51"/>
      <c r="AI47" s="51"/>
      <c r="AJ47" s="51"/>
      <c r="AK47" s="51"/>
    </row>
    <row r="48" spans="1:42" s="9" customFormat="1" x14ac:dyDescent="0.2">
      <c r="A48" s="11" t="s">
        <v>29</v>
      </c>
      <c r="B48" s="1"/>
      <c r="C48" s="320"/>
      <c r="D48" s="321"/>
      <c r="E48" s="321"/>
      <c r="F48" s="321"/>
      <c r="G48" s="321"/>
      <c r="H48" s="321"/>
      <c r="I48" s="322"/>
      <c r="J48" s="326"/>
      <c r="K48" s="327"/>
      <c r="L48" s="327"/>
      <c r="M48" s="327"/>
      <c r="N48" s="327"/>
      <c r="O48" s="327"/>
      <c r="P48" s="327"/>
      <c r="Q48" s="327"/>
      <c r="R48" s="327"/>
      <c r="S48" s="327"/>
      <c r="T48" s="327"/>
      <c r="U48" s="327"/>
      <c r="V48" s="327"/>
      <c r="W48" s="328"/>
      <c r="X48" s="51"/>
      <c r="Y48" s="51"/>
      <c r="Z48" s="51"/>
      <c r="AA48" s="51"/>
      <c r="AB48" s="51"/>
      <c r="AC48" s="51"/>
      <c r="AD48" s="51"/>
      <c r="AE48" s="51"/>
      <c r="AF48" s="51"/>
      <c r="AG48" s="51"/>
      <c r="AH48" s="51"/>
      <c r="AI48" s="51"/>
      <c r="AJ48" s="51"/>
      <c r="AK48" s="51"/>
    </row>
    <row r="49" spans="1:37" s="9" customFormat="1" x14ac:dyDescent="0.2">
      <c r="A49" s="11" t="s">
        <v>29</v>
      </c>
      <c r="B49" s="1"/>
      <c r="C49" s="320"/>
      <c r="D49" s="321"/>
      <c r="E49" s="321"/>
      <c r="F49" s="321"/>
      <c r="G49" s="321"/>
      <c r="H49" s="321"/>
      <c r="I49" s="322"/>
      <c r="J49" s="320"/>
      <c r="K49" s="321"/>
      <c r="L49" s="321"/>
      <c r="M49" s="321"/>
      <c r="N49" s="321"/>
      <c r="O49" s="321"/>
      <c r="P49" s="321"/>
      <c r="Q49" s="321"/>
      <c r="R49" s="321"/>
      <c r="S49" s="321"/>
      <c r="T49" s="321"/>
      <c r="U49" s="321"/>
      <c r="V49" s="321"/>
      <c r="W49" s="322"/>
      <c r="X49" s="51"/>
      <c r="Y49" s="51"/>
      <c r="Z49" s="51"/>
      <c r="AA49" s="51"/>
      <c r="AB49" s="51"/>
      <c r="AC49" s="51"/>
      <c r="AD49" s="51"/>
      <c r="AE49" s="51"/>
      <c r="AF49" s="51"/>
      <c r="AG49" s="51"/>
      <c r="AH49" s="51"/>
      <c r="AI49" s="51"/>
      <c r="AJ49" s="51"/>
      <c r="AK49" s="51"/>
    </row>
    <row r="50" spans="1:37" s="9" customFormat="1" ht="12.75" customHeight="1" x14ac:dyDescent="0.2">
      <c r="A50" s="11" t="s">
        <v>29</v>
      </c>
      <c r="B50" s="1"/>
      <c r="C50" s="320"/>
      <c r="D50" s="321"/>
      <c r="E50" s="321"/>
      <c r="F50" s="321"/>
      <c r="G50" s="321"/>
      <c r="H50" s="321"/>
      <c r="I50" s="322"/>
      <c r="J50" s="320"/>
      <c r="K50" s="321"/>
      <c r="L50" s="321"/>
      <c r="M50" s="321"/>
      <c r="N50" s="321"/>
      <c r="O50" s="321"/>
      <c r="P50" s="321"/>
      <c r="Q50" s="321"/>
      <c r="R50" s="321"/>
      <c r="S50" s="321"/>
      <c r="T50" s="321"/>
      <c r="U50" s="321"/>
      <c r="V50" s="321"/>
      <c r="W50" s="322"/>
      <c r="X50" s="51"/>
      <c r="Y50" s="51"/>
      <c r="Z50" s="51"/>
      <c r="AA50" s="51"/>
      <c r="AB50" s="51"/>
      <c r="AC50" s="51"/>
      <c r="AD50" s="51"/>
      <c r="AE50" s="51"/>
      <c r="AF50" s="51"/>
      <c r="AG50" s="51"/>
      <c r="AH50" s="51"/>
      <c r="AI50" s="51"/>
      <c r="AJ50" s="51"/>
      <c r="AK50" s="51"/>
    </row>
    <row r="51" spans="1:37" s="9" customFormat="1" x14ac:dyDescent="0.2">
      <c r="A51" s="11" t="s">
        <v>29</v>
      </c>
      <c r="B51" s="1"/>
      <c r="C51" s="320"/>
      <c r="D51" s="321"/>
      <c r="E51" s="321"/>
      <c r="F51" s="321"/>
      <c r="G51" s="321"/>
      <c r="H51" s="321"/>
      <c r="I51" s="322"/>
      <c r="J51" s="317"/>
      <c r="K51" s="318"/>
      <c r="L51" s="318"/>
      <c r="M51" s="318"/>
      <c r="N51" s="318"/>
      <c r="O51" s="318"/>
      <c r="P51" s="318"/>
      <c r="Q51" s="318"/>
      <c r="R51" s="318"/>
      <c r="S51" s="318"/>
      <c r="T51" s="318"/>
      <c r="U51" s="318"/>
      <c r="V51" s="318"/>
      <c r="W51" s="319"/>
      <c r="X51" s="51"/>
      <c r="Y51" s="51"/>
      <c r="Z51" s="51"/>
      <c r="AA51" s="51"/>
      <c r="AB51" s="51"/>
      <c r="AC51" s="51"/>
      <c r="AD51" s="51"/>
      <c r="AE51" s="51"/>
      <c r="AF51" s="51"/>
      <c r="AG51" s="51"/>
      <c r="AH51" s="51"/>
      <c r="AI51" s="51"/>
      <c r="AJ51" s="51"/>
      <c r="AK51" s="51"/>
    </row>
    <row r="52" spans="1:37" s="9" customFormat="1" x14ac:dyDescent="0.2">
      <c r="A52" s="11" t="s">
        <v>29</v>
      </c>
      <c r="B52" s="1"/>
      <c r="C52" s="320"/>
      <c r="D52" s="321"/>
      <c r="E52" s="321"/>
      <c r="F52" s="321"/>
      <c r="G52" s="321"/>
      <c r="H52" s="321"/>
      <c r="I52" s="322"/>
      <c r="J52" s="320"/>
      <c r="K52" s="321"/>
      <c r="L52" s="321"/>
      <c r="M52" s="321"/>
      <c r="N52" s="321"/>
      <c r="O52" s="321"/>
      <c r="P52" s="321"/>
      <c r="Q52" s="321"/>
      <c r="R52" s="321"/>
      <c r="S52" s="321"/>
      <c r="T52" s="321"/>
      <c r="U52" s="321"/>
      <c r="V52" s="321"/>
      <c r="W52" s="322"/>
      <c r="X52" s="51"/>
      <c r="Y52" s="51"/>
      <c r="Z52" s="51"/>
      <c r="AA52" s="51"/>
      <c r="AB52" s="51"/>
      <c r="AC52" s="51"/>
      <c r="AD52" s="51"/>
      <c r="AE52" s="51"/>
      <c r="AF52" s="51"/>
      <c r="AG52" s="51"/>
      <c r="AH52" s="51"/>
      <c r="AI52" s="51"/>
      <c r="AJ52" s="51"/>
      <c r="AK52" s="51"/>
    </row>
    <row r="53" spans="1:37" s="9" customFormat="1" x14ac:dyDescent="0.2">
      <c r="A53" s="11" t="s">
        <v>29</v>
      </c>
      <c r="B53" s="1"/>
      <c r="C53" s="320"/>
      <c r="D53" s="321"/>
      <c r="E53" s="321"/>
      <c r="F53" s="321"/>
      <c r="G53" s="321"/>
      <c r="H53" s="321"/>
      <c r="I53" s="322"/>
      <c r="J53" s="320"/>
      <c r="K53" s="321"/>
      <c r="L53" s="321"/>
      <c r="M53" s="321"/>
      <c r="N53" s="321"/>
      <c r="O53" s="321"/>
      <c r="P53" s="321"/>
      <c r="Q53" s="321"/>
      <c r="R53" s="321"/>
      <c r="S53" s="321"/>
      <c r="T53" s="321"/>
      <c r="U53" s="321"/>
      <c r="V53" s="321"/>
      <c r="W53" s="322"/>
      <c r="X53" s="51"/>
      <c r="Y53" s="51"/>
      <c r="Z53" s="51"/>
      <c r="AA53" s="51"/>
      <c r="AB53" s="51"/>
      <c r="AC53" s="51"/>
      <c r="AD53" s="51"/>
      <c r="AE53" s="51"/>
      <c r="AF53" s="51"/>
      <c r="AG53" s="51"/>
      <c r="AH53" s="51"/>
      <c r="AI53" s="51"/>
      <c r="AJ53" s="51"/>
      <c r="AK53" s="51"/>
    </row>
    <row r="54" spans="1:37" s="9" customFormat="1" ht="35.25" customHeight="1" thickBot="1" x14ac:dyDescent="0.25">
      <c r="A54" s="12" t="s">
        <v>36</v>
      </c>
      <c r="B54" s="317" t="s">
        <v>336</v>
      </c>
      <c r="C54" s="318"/>
      <c r="D54" s="318"/>
      <c r="E54" s="318"/>
      <c r="F54" s="318"/>
      <c r="G54" s="318"/>
      <c r="H54" s="318"/>
      <c r="I54" s="318"/>
      <c r="J54" s="318"/>
      <c r="K54" s="318"/>
      <c r="L54" s="318"/>
      <c r="M54" s="318"/>
      <c r="N54" s="318"/>
      <c r="O54" s="318"/>
      <c r="P54" s="318"/>
      <c r="Q54" s="318"/>
      <c r="R54" s="318"/>
      <c r="S54" s="318"/>
      <c r="T54" s="318"/>
      <c r="U54" s="318"/>
      <c r="V54" s="318"/>
      <c r="W54" s="319"/>
      <c r="X54" s="51"/>
      <c r="Y54" s="51"/>
      <c r="Z54" s="51"/>
      <c r="AA54" s="51"/>
      <c r="AB54" s="51"/>
      <c r="AC54" s="51"/>
      <c r="AD54" s="51"/>
      <c r="AE54" s="51"/>
      <c r="AF54" s="51"/>
      <c r="AG54" s="51"/>
      <c r="AH54" s="51"/>
      <c r="AI54" s="51"/>
      <c r="AJ54" s="51"/>
      <c r="AK54" s="51"/>
    </row>
    <row r="55" spans="1:37" s="9" customFormat="1" ht="13.5" thickBot="1" x14ac:dyDescent="0.25">
      <c r="A55" s="8"/>
      <c r="G55" s="13"/>
      <c r="H55" s="13"/>
      <c r="I55" s="13"/>
      <c r="J55" s="13"/>
      <c r="K55" s="13"/>
      <c r="L55" s="13"/>
      <c r="M55" s="13"/>
    </row>
    <row r="56" spans="1:37" s="9" customFormat="1" ht="15.75" x14ac:dyDescent="0.25">
      <c r="A56" s="14" t="s">
        <v>30</v>
      </c>
      <c r="B56" s="15"/>
      <c r="C56" s="135" t="s">
        <v>249</v>
      </c>
      <c r="D56" s="16" t="s">
        <v>25</v>
      </c>
      <c r="E56" s="139"/>
      <c r="F56" s="139"/>
      <c r="G56" s="17"/>
      <c r="H56" s="17"/>
      <c r="I56" s="17"/>
      <c r="J56" s="17"/>
      <c r="K56" s="18"/>
      <c r="L56" s="157"/>
    </row>
    <row r="57" spans="1:37" s="9" customFormat="1" x14ac:dyDescent="0.2">
      <c r="A57" s="76" t="s">
        <v>169</v>
      </c>
      <c r="B57" s="20">
        <f t="shared" ref="B57:B63" si="0">COUNTIF(B$42:B$53,AK2)</f>
        <v>0</v>
      </c>
      <c r="D57" s="23" t="s">
        <v>32</v>
      </c>
      <c r="E57" s="140"/>
      <c r="F57" s="140"/>
      <c r="G57" s="21" t="s">
        <v>22</v>
      </c>
      <c r="H57" s="21"/>
      <c r="I57" s="21" t="s">
        <v>23</v>
      </c>
      <c r="J57" s="21"/>
      <c r="K57" s="22" t="s">
        <v>24</v>
      </c>
      <c r="L57" s="158"/>
      <c r="M57" s="42"/>
    </row>
    <row r="58" spans="1:37" s="9" customFormat="1" ht="15.75" x14ac:dyDescent="0.25">
      <c r="A58" s="75" t="s">
        <v>183</v>
      </c>
      <c r="B58" s="20">
        <f t="shared" si="0"/>
        <v>0</v>
      </c>
      <c r="C58" s="64"/>
      <c r="D58" s="23" t="s">
        <v>59</v>
      </c>
      <c r="E58" s="140"/>
      <c r="F58" s="140"/>
      <c r="G58" s="24">
        <f>COUNTIF(D32:W32,"=Yes")+COUNTIF(D39:W39,"=Yes")</f>
        <v>0</v>
      </c>
      <c r="H58" s="24"/>
      <c r="I58" s="25">
        <f>COUNTIF(D32:W32,"=No")+COUNTIF(D39:W39,"=No")</f>
        <v>0</v>
      </c>
      <c r="J58" s="25"/>
      <c r="K58" s="223" t="e">
        <f>G58/(I58+G58)</f>
        <v>#DIV/0!</v>
      </c>
      <c r="L58" s="159"/>
    </row>
    <row r="59" spans="1:37" s="9" customFormat="1" ht="15.75" x14ac:dyDescent="0.25">
      <c r="A59" s="19" t="s">
        <v>194</v>
      </c>
      <c r="B59" s="20">
        <f t="shared" si="0"/>
        <v>0</v>
      </c>
      <c r="D59" s="23" t="s">
        <v>31</v>
      </c>
      <c r="E59" s="140"/>
      <c r="F59" s="140"/>
      <c r="G59" s="26"/>
      <c r="H59" s="26"/>
      <c r="I59" s="26"/>
      <c r="J59" s="26"/>
      <c r="K59" s="27">
        <f>COUNTIF(B57:B63,"&gt;0")</f>
        <v>0</v>
      </c>
      <c r="L59" s="160"/>
    </row>
    <row r="60" spans="1:37" s="9" customFormat="1" ht="12.75" customHeight="1" thickBot="1" x14ac:dyDescent="0.3">
      <c r="A60" s="19" t="s">
        <v>0</v>
      </c>
      <c r="B60" s="20">
        <f t="shared" si="0"/>
        <v>0</v>
      </c>
      <c r="D60" s="31" t="s">
        <v>60</v>
      </c>
      <c r="E60" s="141"/>
      <c r="F60" s="141"/>
      <c r="G60" s="32"/>
      <c r="H60" s="32"/>
      <c r="I60" s="32"/>
      <c r="J60" s="32"/>
      <c r="K60" s="33">
        <f>COUNTA(B42:B53)</f>
        <v>0</v>
      </c>
      <c r="L60" s="160"/>
    </row>
    <row r="61" spans="1:37" s="9" customFormat="1" x14ac:dyDescent="0.2">
      <c r="A61" s="19" t="s">
        <v>1</v>
      </c>
      <c r="B61" s="20">
        <f t="shared" si="0"/>
        <v>0</v>
      </c>
      <c r="Q61" s="28"/>
      <c r="R61" s="28"/>
    </row>
    <row r="62" spans="1:37" s="9" customFormat="1" x14ac:dyDescent="0.2">
      <c r="A62" s="19" t="s">
        <v>181</v>
      </c>
      <c r="B62" s="20">
        <f t="shared" si="0"/>
        <v>0</v>
      </c>
      <c r="Q62" s="28"/>
      <c r="R62" s="28"/>
    </row>
    <row r="63" spans="1:37" s="9" customFormat="1" ht="13.5" thickBot="1" x14ac:dyDescent="0.25">
      <c r="A63" s="29" t="s">
        <v>7</v>
      </c>
      <c r="B63" s="30">
        <f t="shared" si="0"/>
        <v>0</v>
      </c>
    </row>
    <row r="64" spans="1:37" s="40" customFormat="1" x14ac:dyDescent="0.2">
      <c r="A64" s="87"/>
      <c r="B64" s="88"/>
    </row>
    <row r="65" spans="1:42" s="34" customFormat="1" ht="14.25" customHeight="1" x14ac:dyDescent="0.2">
      <c r="A65" s="89" t="s">
        <v>342</v>
      </c>
      <c r="B65" s="49"/>
      <c r="C65" s="49"/>
      <c r="D65" s="49"/>
      <c r="E65" s="49"/>
      <c r="F65" s="49"/>
      <c r="G65" s="49"/>
      <c r="H65" s="49"/>
      <c r="I65" s="49"/>
      <c r="J65" s="49"/>
      <c r="K65" s="49"/>
      <c r="L65" s="49"/>
      <c r="M65" s="49"/>
      <c r="N65" s="49"/>
      <c r="O65" s="49"/>
      <c r="P65" s="49"/>
      <c r="Q65" s="49"/>
      <c r="R65" s="49"/>
      <c r="S65" s="49"/>
      <c r="T65" s="49"/>
      <c r="U65" s="49"/>
      <c r="V65" s="49"/>
      <c r="W65" s="49"/>
      <c r="X65" s="40"/>
      <c r="Y65" s="40"/>
      <c r="Z65" s="40"/>
      <c r="AA65" s="40"/>
      <c r="AB65" s="40"/>
      <c r="AC65" s="40"/>
      <c r="AD65" s="40"/>
      <c r="AE65" s="40"/>
      <c r="AF65" s="40"/>
      <c r="AG65" s="40"/>
      <c r="AH65" s="40"/>
      <c r="AI65" s="40"/>
      <c r="AJ65" s="40"/>
      <c r="AK65" s="40"/>
      <c r="AL65" s="40"/>
      <c r="AM65" s="40"/>
      <c r="AN65" s="40"/>
      <c r="AO65" s="40"/>
      <c r="AP65" s="40"/>
    </row>
    <row r="66" spans="1:42" s="34" customFormat="1" ht="14.25" customHeight="1" x14ac:dyDescent="0.2">
      <c r="A66" s="8" t="s">
        <v>309</v>
      </c>
      <c r="B66" s="49"/>
      <c r="C66" s="49"/>
      <c r="D66" s="49"/>
      <c r="E66" s="49"/>
      <c r="F66" s="49"/>
      <c r="G66" s="49"/>
      <c r="H66" s="49"/>
      <c r="I66" s="49"/>
      <c r="J66" s="49"/>
      <c r="K66" s="49"/>
      <c r="L66" s="49"/>
      <c r="M66" s="49"/>
      <c r="N66" s="49"/>
      <c r="O66" s="49"/>
      <c r="P66" s="49"/>
      <c r="Q66" s="49"/>
      <c r="R66" s="49"/>
      <c r="S66" s="49"/>
      <c r="T66" s="49"/>
      <c r="U66" s="49"/>
      <c r="V66" s="49"/>
      <c r="W66" s="49"/>
      <c r="X66" s="40"/>
      <c r="Y66" s="40"/>
      <c r="Z66" s="40"/>
      <c r="AA66" s="40"/>
      <c r="AB66" s="40"/>
      <c r="AC66" s="40"/>
      <c r="AD66" s="40"/>
      <c r="AE66" s="40"/>
      <c r="AF66" s="40"/>
      <c r="AG66" s="40"/>
      <c r="AH66" s="40"/>
      <c r="AI66" s="40"/>
      <c r="AJ66" s="40"/>
      <c r="AK66" s="40"/>
      <c r="AL66" s="40"/>
      <c r="AM66" s="40"/>
      <c r="AN66" s="40"/>
      <c r="AO66" s="40"/>
      <c r="AP66" s="40"/>
    </row>
    <row r="67" spans="1:42" x14ac:dyDescent="0.2">
      <c r="A67" s="136" t="s">
        <v>341</v>
      </c>
      <c r="B67" s="66"/>
      <c r="C67" s="51"/>
      <c r="D67" s="51"/>
      <c r="E67" s="51"/>
      <c r="F67" s="51"/>
      <c r="G67" s="51"/>
      <c r="H67" s="51"/>
      <c r="I67" s="51"/>
      <c r="J67" s="51"/>
      <c r="K67" s="51"/>
      <c r="L67" s="51"/>
      <c r="M67" s="51"/>
      <c r="N67" s="51"/>
      <c r="O67" s="51"/>
      <c r="P67" s="51"/>
      <c r="Q67" s="51"/>
      <c r="R67" s="51"/>
      <c r="S67" s="51"/>
      <c r="T67" s="51"/>
      <c r="U67" s="50"/>
      <c r="V67" s="50"/>
      <c r="W67" s="50"/>
      <c r="X67" s="51"/>
      <c r="Y67" s="51"/>
    </row>
    <row r="68" spans="1:42" x14ac:dyDescent="0.2">
      <c r="A68" s="136" t="s">
        <v>313</v>
      </c>
      <c r="B68" s="66"/>
      <c r="C68" s="51"/>
      <c r="D68" s="51"/>
      <c r="E68" s="51"/>
      <c r="F68" s="51"/>
      <c r="G68" s="51"/>
      <c r="H68" s="51"/>
      <c r="I68" s="51"/>
      <c r="J68" s="51"/>
      <c r="K68" s="51"/>
      <c r="L68" s="51"/>
      <c r="M68" s="51"/>
      <c r="N68" s="51"/>
      <c r="O68" s="51"/>
      <c r="P68" s="51"/>
      <c r="Q68" s="51"/>
      <c r="R68" s="51"/>
      <c r="S68" s="51"/>
      <c r="T68" s="51"/>
      <c r="U68" s="50"/>
      <c r="V68" s="50"/>
      <c r="W68" s="50"/>
      <c r="X68" s="51"/>
      <c r="Y68" s="51"/>
    </row>
    <row r="69" spans="1:42" x14ac:dyDescent="0.2">
      <c r="A69" s="136" t="s">
        <v>317</v>
      </c>
      <c r="B69" s="66"/>
      <c r="C69" s="51"/>
      <c r="D69" s="51"/>
      <c r="E69" s="51"/>
      <c r="F69" s="51"/>
      <c r="G69" s="51"/>
      <c r="H69" s="51"/>
      <c r="I69" s="51"/>
      <c r="J69" s="51"/>
      <c r="K69" s="51"/>
      <c r="L69" s="51"/>
      <c r="M69" s="51"/>
      <c r="N69" s="51"/>
      <c r="O69" s="51"/>
      <c r="P69" s="51"/>
      <c r="Q69" s="51"/>
      <c r="R69" s="51"/>
      <c r="S69" s="51"/>
      <c r="T69" s="51"/>
      <c r="U69" s="50"/>
      <c r="V69" s="50"/>
      <c r="W69" s="50"/>
      <c r="X69" s="51"/>
      <c r="Y69" s="51"/>
    </row>
    <row r="70" spans="1:42" x14ac:dyDescent="0.2">
      <c r="A70" s="136" t="s">
        <v>280</v>
      </c>
      <c r="B70" s="66"/>
      <c r="C70" s="51"/>
      <c r="D70" s="51"/>
      <c r="E70" s="51"/>
      <c r="F70" s="51"/>
      <c r="G70" s="51"/>
      <c r="H70" s="51"/>
      <c r="I70" s="51"/>
      <c r="J70" s="51"/>
      <c r="K70" s="51"/>
      <c r="L70" s="51"/>
      <c r="M70" s="51"/>
      <c r="N70" s="51"/>
      <c r="O70" s="51"/>
      <c r="P70" s="51"/>
      <c r="Q70" s="51"/>
      <c r="R70" s="51"/>
      <c r="S70" s="51"/>
      <c r="T70" s="51"/>
      <c r="U70" s="50"/>
      <c r="V70" s="50"/>
      <c r="W70" s="50"/>
      <c r="X70" s="51"/>
      <c r="Y70" s="51"/>
    </row>
    <row r="71" spans="1:42" x14ac:dyDescent="0.2">
      <c r="A71" s="136" t="s">
        <v>279</v>
      </c>
      <c r="B71" s="66"/>
      <c r="C71" s="51"/>
      <c r="D71" s="51"/>
      <c r="E71" s="51"/>
      <c r="F71" s="51"/>
      <c r="G71" s="51"/>
      <c r="H71" s="51"/>
      <c r="I71" s="51"/>
      <c r="J71" s="51"/>
      <c r="K71" s="51"/>
      <c r="L71" s="51"/>
      <c r="M71" s="51"/>
      <c r="N71" s="51"/>
      <c r="O71" s="51"/>
      <c r="P71" s="51"/>
      <c r="Q71" s="51"/>
      <c r="R71" s="51"/>
      <c r="S71" s="51"/>
      <c r="T71" s="51"/>
      <c r="U71" s="50"/>
      <c r="V71" s="50"/>
      <c r="W71" s="50"/>
      <c r="X71" s="51"/>
      <c r="Y71" s="51"/>
    </row>
    <row r="72" spans="1:42" x14ac:dyDescent="0.2">
      <c r="A72" s="136" t="s">
        <v>286</v>
      </c>
      <c r="B72" s="66"/>
      <c r="C72" s="51"/>
      <c r="D72" s="51"/>
      <c r="E72" s="51"/>
      <c r="F72" s="51"/>
      <c r="G72" s="51"/>
      <c r="H72" s="51"/>
      <c r="I72" s="51"/>
      <c r="J72" s="51"/>
      <c r="K72" s="51"/>
      <c r="L72" s="51"/>
      <c r="M72" s="51"/>
      <c r="N72" s="51"/>
      <c r="O72" s="51"/>
      <c r="P72" s="51"/>
      <c r="Q72" s="51"/>
      <c r="R72" s="51"/>
      <c r="S72" s="51"/>
      <c r="T72" s="51"/>
      <c r="U72" s="50"/>
      <c r="V72" s="50"/>
      <c r="W72" s="50"/>
      <c r="X72" s="51"/>
      <c r="Y72" s="51"/>
    </row>
    <row r="73" spans="1:42" x14ac:dyDescent="0.2">
      <c r="A73" s="136" t="s">
        <v>314</v>
      </c>
      <c r="B73" s="66"/>
      <c r="C73" s="51"/>
      <c r="D73" s="51"/>
      <c r="E73" s="51"/>
      <c r="F73" s="51"/>
      <c r="G73" s="51"/>
      <c r="H73" s="51"/>
      <c r="I73" s="65"/>
      <c r="J73" s="65"/>
      <c r="K73" s="51"/>
      <c r="L73" s="51"/>
      <c r="M73" s="51"/>
      <c r="N73" s="51"/>
      <c r="O73" s="51"/>
      <c r="P73" s="51"/>
      <c r="Q73" s="51"/>
      <c r="R73" s="51"/>
      <c r="S73" s="51"/>
      <c r="T73" s="51"/>
      <c r="U73" s="50"/>
      <c r="V73" s="50"/>
      <c r="W73" s="50"/>
      <c r="X73" s="51"/>
      <c r="Y73" s="51"/>
    </row>
    <row r="74" spans="1:42" x14ac:dyDescent="0.2">
      <c r="A74" s="136" t="s">
        <v>315</v>
      </c>
      <c r="B74" s="66"/>
      <c r="C74" s="51"/>
      <c r="D74" s="51"/>
      <c r="E74" s="51"/>
      <c r="F74" s="51"/>
      <c r="G74" s="51"/>
      <c r="H74" s="51"/>
      <c r="I74" s="65"/>
      <c r="J74" s="65"/>
      <c r="K74" s="51"/>
      <c r="L74" s="51"/>
      <c r="M74" s="51"/>
      <c r="N74" s="51"/>
      <c r="O74" s="51"/>
      <c r="P74" s="51"/>
      <c r="Q74" s="51"/>
      <c r="R74" s="51"/>
      <c r="S74" s="51"/>
      <c r="T74" s="51"/>
      <c r="U74" s="50"/>
      <c r="V74" s="50"/>
      <c r="W74" s="50"/>
      <c r="X74" s="51"/>
      <c r="Y74" s="51"/>
    </row>
    <row r="75" spans="1:42" ht="12.75" customHeight="1" x14ac:dyDescent="0.2">
      <c r="A75" s="136" t="s">
        <v>304</v>
      </c>
      <c r="B75" s="66"/>
      <c r="C75" s="51"/>
      <c r="D75" s="51"/>
      <c r="E75" s="51"/>
      <c r="F75" s="51"/>
      <c r="G75" s="51"/>
      <c r="H75" s="51"/>
      <c r="I75" s="65"/>
      <c r="J75" s="65"/>
      <c r="K75" s="51"/>
      <c r="L75" s="51"/>
      <c r="M75" s="51"/>
      <c r="N75" s="51"/>
      <c r="O75" s="51"/>
      <c r="P75" s="51"/>
      <c r="Q75" s="51"/>
      <c r="R75" s="51"/>
      <c r="S75" s="51"/>
      <c r="T75" s="51"/>
      <c r="U75" s="50"/>
      <c r="V75" s="50"/>
      <c r="W75" s="50"/>
      <c r="X75" s="51"/>
      <c r="Y75" s="51"/>
    </row>
    <row r="76" spans="1:42" ht="12.75" customHeight="1" x14ac:dyDescent="0.2">
      <c r="A76" s="136" t="s">
        <v>312</v>
      </c>
      <c r="B76" s="66"/>
      <c r="C76" s="51"/>
      <c r="D76" s="51"/>
      <c r="E76" s="51"/>
      <c r="F76" s="51"/>
      <c r="G76" s="51"/>
      <c r="H76" s="51"/>
      <c r="I76" s="65"/>
      <c r="J76" s="65"/>
      <c r="K76" s="51"/>
      <c r="L76" s="51"/>
      <c r="M76" s="51"/>
      <c r="N76" s="51"/>
      <c r="O76" s="51"/>
      <c r="P76" s="51"/>
      <c r="Q76" s="51"/>
      <c r="R76" s="51"/>
      <c r="S76" s="51"/>
      <c r="T76" s="51"/>
      <c r="U76" s="50"/>
      <c r="V76" s="50"/>
      <c r="W76" s="50"/>
      <c r="X76" s="51"/>
      <c r="Y76" s="51"/>
    </row>
    <row r="77" spans="1:42" x14ac:dyDescent="0.2">
      <c r="A77" s="136" t="s">
        <v>299</v>
      </c>
      <c r="B77" s="66"/>
      <c r="C77" s="51"/>
      <c r="D77" s="51"/>
      <c r="E77" s="51"/>
      <c r="F77" s="51"/>
      <c r="G77" s="51"/>
      <c r="H77" s="51"/>
      <c r="I77" s="65"/>
      <c r="J77" s="65"/>
      <c r="K77" s="51"/>
      <c r="L77" s="51"/>
      <c r="M77" s="51"/>
      <c r="N77" s="51"/>
      <c r="O77" s="51"/>
      <c r="P77" s="51"/>
      <c r="Q77" s="51"/>
      <c r="R77" s="51"/>
      <c r="S77" s="51"/>
      <c r="T77" s="51"/>
      <c r="U77" s="50"/>
      <c r="V77" s="50"/>
      <c r="W77" s="50"/>
      <c r="X77" s="51"/>
      <c r="Y77" s="51"/>
    </row>
    <row r="78" spans="1:42" x14ac:dyDescent="0.2">
      <c r="A78" s="136" t="s">
        <v>316</v>
      </c>
      <c r="B78" s="65"/>
      <c r="C78" s="51"/>
      <c r="D78" s="51"/>
      <c r="E78" s="51"/>
      <c r="F78" s="51"/>
      <c r="G78" s="51"/>
      <c r="H78" s="51"/>
      <c r="I78" s="65"/>
      <c r="J78" s="65"/>
      <c r="K78" s="51"/>
      <c r="L78" s="51"/>
      <c r="M78" s="51"/>
      <c r="N78" s="51"/>
      <c r="O78" s="51"/>
      <c r="P78" s="51"/>
      <c r="Q78" s="51"/>
      <c r="R78" s="51"/>
      <c r="S78" s="51"/>
      <c r="T78" s="51"/>
      <c r="U78" s="50"/>
      <c r="V78" s="50"/>
      <c r="W78" s="50"/>
      <c r="X78" s="51"/>
      <c r="Y78" s="51"/>
    </row>
    <row r="79" spans="1:42" ht="13.5" x14ac:dyDescent="0.2">
      <c r="A79" s="136" t="s">
        <v>321</v>
      </c>
      <c r="B79" s="66"/>
      <c r="C79" s="51"/>
      <c r="D79" s="51"/>
      <c r="E79" s="51"/>
      <c r="F79" s="51"/>
      <c r="G79" s="51"/>
      <c r="H79" s="51"/>
      <c r="I79" s="51"/>
      <c r="J79" s="51"/>
      <c r="K79" s="51"/>
      <c r="L79" s="51"/>
      <c r="M79" s="51"/>
      <c r="N79" s="51"/>
      <c r="O79" s="51"/>
      <c r="P79" s="51"/>
      <c r="Q79" s="51"/>
      <c r="R79" s="51"/>
      <c r="S79" s="51"/>
      <c r="T79" s="51"/>
      <c r="U79" s="50"/>
      <c r="V79" s="50"/>
      <c r="W79" s="50"/>
      <c r="X79" s="51"/>
      <c r="Y79" s="51"/>
    </row>
    <row r="80" spans="1:42" x14ac:dyDescent="0.2">
      <c r="A80" s="136" t="s">
        <v>333</v>
      </c>
      <c r="B80" s="66"/>
      <c r="C80" s="51"/>
      <c r="D80" s="51"/>
      <c r="E80" s="51"/>
      <c r="F80" s="51"/>
      <c r="G80" s="51"/>
      <c r="H80" s="51"/>
      <c r="I80" s="51"/>
      <c r="J80" s="51"/>
      <c r="K80" s="51"/>
      <c r="L80" s="51"/>
      <c r="M80" s="51"/>
      <c r="N80" s="51"/>
      <c r="O80" s="51"/>
      <c r="P80" s="51"/>
      <c r="Q80" s="51"/>
      <c r="R80" s="51"/>
      <c r="S80" s="51"/>
      <c r="T80" s="51"/>
      <c r="U80" s="50"/>
      <c r="V80" s="50"/>
      <c r="W80" s="50"/>
      <c r="X80" s="51"/>
      <c r="Y80" s="51"/>
    </row>
    <row r="81" spans="1:25" x14ac:dyDescent="0.2">
      <c r="A81" s="136" t="s">
        <v>331</v>
      </c>
      <c r="B81" s="65"/>
      <c r="C81" s="51"/>
      <c r="D81" s="51"/>
      <c r="E81" s="51"/>
      <c r="F81" s="51"/>
      <c r="G81" s="51"/>
      <c r="H81" s="51"/>
      <c r="I81" s="51"/>
      <c r="J81" s="51"/>
      <c r="K81" s="51"/>
      <c r="L81" s="51"/>
      <c r="M81" s="51"/>
      <c r="N81" s="51"/>
      <c r="O81" s="51"/>
      <c r="P81" s="51"/>
      <c r="Q81" s="51"/>
      <c r="R81" s="51"/>
      <c r="S81" s="51"/>
      <c r="T81" s="51"/>
      <c r="U81" s="50"/>
      <c r="V81" s="50"/>
      <c r="W81" s="50"/>
      <c r="X81" s="51"/>
      <c r="Y81" s="51"/>
    </row>
    <row r="82" spans="1:25" x14ac:dyDescent="0.2">
      <c r="A82" s="136" t="s">
        <v>332</v>
      </c>
      <c r="B82" s="66"/>
      <c r="C82" s="51"/>
      <c r="D82" s="51"/>
      <c r="E82" s="51"/>
      <c r="F82" s="51"/>
      <c r="G82" s="51"/>
      <c r="H82" s="51"/>
      <c r="I82" s="51"/>
      <c r="J82" s="51"/>
      <c r="K82" s="51"/>
      <c r="L82" s="51"/>
      <c r="M82" s="51"/>
      <c r="N82" s="51"/>
      <c r="O82" s="51"/>
      <c r="P82" s="51"/>
      <c r="Q82" s="51"/>
      <c r="R82" s="51"/>
      <c r="S82" s="51"/>
      <c r="T82" s="51"/>
      <c r="U82" s="50"/>
      <c r="V82" s="50"/>
      <c r="W82" s="50"/>
      <c r="X82" s="51"/>
      <c r="Y82" s="51"/>
    </row>
    <row r="83" spans="1:25" ht="12.75" customHeight="1" x14ac:dyDescent="0.2">
      <c r="A83" s="8" t="s">
        <v>334</v>
      </c>
      <c r="B83" s="66"/>
      <c r="C83" s="51"/>
      <c r="D83" s="51"/>
      <c r="E83" s="51"/>
      <c r="F83" s="51"/>
      <c r="G83" s="51"/>
      <c r="H83" s="51"/>
      <c r="I83" s="51"/>
      <c r="J83" s="51"/>
      <c r="K83" s="51"/>
      <c r="L83" s="51"/>
      <c r="M83" s="51"/>
      <c r="N83" s="51"/>
      <c r="O83" s="51"/>
      <c r="P83" s="51"/>
      <c r="Q83" s="51"/>
      <c r="R83" s="51"/>
      <c r="S83" s="51"/>
      <c r="T83" s="51"/>
      <c r="U83" s="50"/>
      <c r="V83" s="50"/>
      <c r="W83" s="50"/>
      <c r="X83" s="51"/>
      <c r="Y83" s="51"/>
    </row>
    <row r="84" spans="1:25" ht="12.75" customHeight="1" x14ac:dyDescent="0.2">
      <c r="A84" s="8" t="s">
        <v>340</v>
      </c>
      <c r="B84" s="66"/>
      <c r="C84" s="51"/>
      <c r="D84" s="51"/>
      <c r="E84" s="51"/>
      <c r="F84" s="51"/>
      <c r="G84" s="51"/>
      <c r="H84" s="51"/>
      <c r="I84" s="51"/>
      <c r="J84" s="51"/>
      <c r="K84" s="51"/>
      <c r="L84" s="51"/>
      <c r="M84" s="51"/>
      <c r="N84" s="51"/>
      <c r="O84" s="51"/>
      <c r="P84" s="51"/>
      <c r="Q84" s="51"/>
      <c r="R84" s="51"/>
      <c r="S84" s="51"/>
      <c r="T84" s="51"/>
      <c r="U84" s="50"/>
      <c r="V84" s="50"/>
      <c r="W84" s="50"/>
      <c r="X84" s="51"/>
      <c r="Y84" s="51"/>
    </row>
    <row r="85" spans="1:25" x14ac:dyDescent="0.2">
      <c r="A85" s="65"/>
      <c r="B85" s="66"/>
      <c r="C85" s="51"/>
      <c r="D85" s="51"/>
      <c r="E85" s="51"/>
      <c r="F85" s="51"/>
      <c r="G85" s="51"/>
      <c r="H85" s="51"/>
      <c r="I85" s="51"/>
      <c r="J85" s="51"/>
      <c r="K85" s="51"/>
      <c r="L85" s="51"/>
      <c r="M85" s="51"/>
      <c r="N85" s="51"/>
      <c r="O85" s="51"/>
      <c r="P85" s="51"/>
      <c r="Q85" s="51"/>
      <c r="R85" s="51"/>
      <c r="S85" s="51"/>
      <c r="T85" s="51"/>
      <c r="U85" s="50"/>
      <c r="V85" s="50"/>
      <c r="W85" s="50"/>
      <c r="X85" s="51"/>
      <c r="Y85" s="51"/>
    </row>
    <row r="86" spans="1:25" x14ac:dyDescent="0.2">
      <c r="A86" s="65"/>
      <c r="B86" s="66"/>
      <c r="C86" s="51"/>
      <c r="D86" s="51"/>
      <c r="E86" s="51"/>
      <c r="F86" s="51"/>
      <c r="G86" s="51"/>
      <c r="H86" s="51"/>
      <c r="I86" s="51"/>
      <c r="J86" s="51"/>
      <c r="K86" s="51"/>
      <c r="L86" s="51"/>
      <c r="M86" s="51"/>
      <c r="N86" s="51"/>
      <c r="O86" s="51"/>
      <c r="P86" s="51"/>
      <c r="Q86" s="51"/>
      <c r="R86" s="51"/>
      <c r="S86" s="51"/>
      <c r="T86" s="51"/>
      <c r="U86" s="50"/>
      <c r="V86" s="50"/>
      <c r="W86" s="50"/>
      <c r="X86" s="51"/>
      <c r="Y86" s="51"/>
    </row>
    <row r="87" spans="1:25" x14ac:dyDescent="0.2">
      <c r="A87" s="65"/>
      <c r="B87" s="66"/>
      <c r="C87" s="51"/>
      <c r="D87" s="51"/>
      <c r="E87" s="51"/>
      <c r="F87" s="51"/>
      <c r="G87" s="51"/>
      <c r="H87" s="51"/>
      <c r="I87" s="51"/>
      <c r="J87" s="51"/>
      <c r="K87" s="51"/>
      <c r="L87" s="51"/>
      <c r="M87" s="51"/>
      <c r="N87" s="51"/>
      <c r="O87" s="51"/>
      <c r="P87" s="51"/>
      <c r="Q87" s="51"/>
      <c r="R87" s="51"/>
      <c r="S87" s="51"/>
      <c r="T87" s="51"/>
      <c r="U87" s="50"/>
      <c r="V87" s="50"/>
      <c r="W87" s="50"/>
      <c r="X87" s="51"/>
      <c r="Y87" s="51"/>
    </row>
    <row r="88" spans="1:25" x14ac:dyDescent="0.2">
      <c r="A88" s="65"/>
      <c r="B88" s="66"/>
      <c r="C88" s="51"/>
      <c r="D88" s="51"/>
      <c r="E88" s="51"/>
      <c r="F88" s="51"/>
      <c r="G88" s="51"/>
      <c r="H88" s="51"/>
      <c r="I88" s="51"/>
      <c r="J88" s="51"/>
      <c r="K88" s="51"/>
      <c r="L88" s="51"/>
      <c r="M88" s="51"/>
      <c r="N88" s="51"/>
      <c r="O88" s="51"/>
      <c r="P88" s="51"/>
      <c r="Q88" s="51"/>
      <c r="R88" s="51"/>
      <c r="S88" s="51"/>
      <c r="T88" s="51"/>
      <c r="U88" s="50"/>
      <c r="V88" s="50"/>
      <c r="W88" s="50"/>
      <c r="X88" s="51"/>
      <c r="Y88" s="51"/>
    </row>
    <row r="89" spans="1:25" x14ac:dyDescent="0.2">
      <c r="A89" s="65"/>
      <c r="B89" s="66"/>
      <c r="C89" s="51"/>
      <c r="D89" s="51"/>
      <c r="E89" s="51"/>
      <c r="F89" s="51"/>
      <c r="G89" s="51"/>
      <c r="H89" s="51"/>
      <c r="I89" s="51"/>
      <c r="J89" s="51"/>
      <c r="K89" s="51"/>
      <c r="L89" s="51"/>
      <c r="M89" s="51"/>
      <c r="N89" s="51"/>
      <c r="O89" s="51"/>
      <c r="P89" s="51"/>
      <c r="Q89" s="51"/>
      <c r="R89" s="51"/>
      <c r="S89" s="51"/>
      <c r="T89" s="51"/>
      <c r="U89" s="50"/>
      <c r="V89" s="50"/>
      <c r="W89" s="50"/>
      <c r="X89" s="51"/>
      <c r="Y89" s="51"/>
    </row>
    <row r="90" spans="1:25" x14ac:dyDescent="0.2">
      <c r="A90" s="65"/>
      <c r="B90" s="66"/>
      <c r="C90" s="51"/>
      <c r="D90" s="51"/>
      <c r="E90" s="51"/>
      <c r="F90" s="51"/>
      <c r="G90" s="51"/>
      <c r="H90" s="51"/>
      <c r="I90" s="51"/>
      <c r="J90" s="51"/>
      <c r="K90" s="51"/>
      <c r="L90" s="51"/>
      <c r="M90" s="51"/>
      <c r="N90" s="51"/>
      <c r="O90" s="51"/>
      <c r="P90" s="51"/>
      <c r="Q90" s="51"/>
      <c r="R90" s="51"/>
      <c r="S90" s="51"/>
      <c r="T90" s="51"/>
      <c r="U90" s="50"/>
      <c r="V90" s="50"/>
      <c r="W90" s="50"/>
      <c r="X90" s="51"/>
      <c r="Y90" s="51"/>
    </row>
    <row r="91" spans="1:25" x14ac:dyDescent="0.2">
      <c r="A91" s="65"/>
      <c r="B91" s="66"/>
      <c r="C91" s="51"/>
      <c r="D91" s="51"/>
      <c r="E91" s="51"/>
      <c r="F91" s="51"/>
      <c r="G91" s="51"/>
      <c r="H91" s="51"/>
      <c r="I91" s="51"/>
      <c r="J91" s="51"/>
      <c r="K91" s="51"/>
      <c r="L91" s="51"/>
      <c r="M91" s="51"/>
      <c r="N91" s="51"/>
      <c r="O91" s="51"/>
      <c r="P91" s="51"/>
      <c r="Q91" s="51"/>
      <c r="R91" s="51"/>
      <c r="S91" s="51"/>
      <c r="T91" s="51"/>
      <c r="U91" s="50"/>
      <c r="V91" s="50"/>
      <c r="W91" s="50"/>
      <c r="X91" s="51"/>
      <c r="Y91" s="51"/>
    </row>
    <row r="92" spans="1:25" x14ac:dyDescent="0.2">
      <c r="A92" s="65"/>
      <c r="B92" s="66"/>
      <c r="C92" s="51"/>
      <c r="D92" s="51"/>
      <c r="E92" s="51"/>
      <c r="F92" s="51"/>
      <c r="G92" s="51"/>
      <c r="H92" s="51"/>
      <c r="I92" s="51"/>
      <c r="J92" s="51"/>
      <c r="K92" s="51"/>
      <c r="L92" s="51"/>
      <c r="M92" s="51"/>
      <c r="N92" s="51"/>
      <c r="O92" s="51"/>
      <c r="P92" s="51"/>
      <c r="Q92" s="51"/>
      <c r="R92" s="51"/>
      <c r="S92" s="51"/>
      <c r="T92" s="51"/>
      <c r="U92" s="50"/>
      <c r="V92" s="50"/>
      <c r="W92" s="50"/>
      <c r="X92" s="51"/>
      <c r="Y92" s="51"/>
    </row>
    <row r="93" spans="1:25" x14ac:dyDescent="0.2">
      <c r="A93" s="65"/>
      <c r="B93" s="66"/>
      <c r="C93" s="51"/>
      <c r="D93" s="51"/>
      <c r="E93" s="51"/>
      <c r="F93" s="51"/>
      <c r="G93" s="51"/>
      <c r="H93" s="51"/>
      <c r="I93" s="51"/>
      <c r="J93" s="51"/>
      <c r="K93" s="51"/>
      <c r="L93" s="51"/>
      <c r="M93" s="51"/>
      <c r="N93" s="51"/>
      <c r="O93" s="51"/>
      <c r="P93" s="51"/>
      <c r="Q93" s="51"/>
      <c r="R93" s="51"/>
      <c r="S93" s="51"/>
      <c r="T93" s="51"/>
      <c r="U93" s="50"/>
      <c r="V93" s="50"/>
      <c r="W93" s="50"/>
      <c r="X93" s="51"/>
      <c r="Y93" s="51"/>
    </row>
    <row r="94" spans="1:25" x14ac:dyDescent="0.2">
      <c r="A94" s="65"/>
      <c r="B94" s="66"/>
      <c r="C94" s="51"/>
      <c r="D94" s="51"/>
      <c r="E94" s="51"/>
      <c r="F94" s="51"/>
      <c r="G94" s="51"/>
      <c r="H94" s="51"/>
      <c r="I94" s="51"/>
      <c r="J94" s="51"/>
      <c r="K94" s="51"/>
      <c r="L94" s="51"/>
      <c r="M94" s="51"/>
      <c r="N94" s="51"/>
      <c r="O94" s="51"/>
      <c r="P94" s="51"/>
      <c r="Q94" s="51"/>
      <c r="R94" s="51"/>
      <c r="S94" s="51"/>
      <c r="T94" s="51"/>
      <c r="U94" s="50"/>
      <c r="V94" s="50"/>
      <c r="W94" s="50"/>
      <c r="X94" s="51"/>
      <c r="Y94" s="51"/>
    </row>
    <row r="95" spans="1:25" x14ac:dyDescent="0.2">
      <c r="A95" s="65"/>
      <c r="B95" s="66"/>
      <c r="C95" s="51"/>
      <c r="D95" s="51"/>
      <c r="E95" s="51"/>
      <c r="F95" s="51"/>
      <c r="G95" s="51"/>
      <c r="H95" s="51"/>
      <c r="I95" s="51"/>
      <c r="J95" s="51"/>
      <c r="K95" s="51"/>
      <c r="L95" s="51"/>
      <c r="M95" s="51"/>
      <c r="N95" s="51"/>
      <c r="O95" s="51"/>
      <c r="P95" s="51"/>
      <c r="Q95" s="51"/>
      <c r="R95" s="51"/>
      <c r="S95" s="51"/>
      <c r="T95" s="51"/>
      <c r="U95" s="50"/>
      <c r="V95" s="50"/>
      <c r="W95" s="50"/>
      <c r="X95" s="51"/>
      <c r="Y95" s="51"/>
    </row>
    <row r="96" spans="1:25" x14ac:dyDescent="0.2">
      <c r="A96" s="65"/>
      <c r="B96" s="66"/>
      <c r="C96" s="51"/>
      <c r="D96" s="51"/>
      <c r="E96" s="51"/>
      <c r="F96" s="51"/>
      <c r="G96" s="51"/>
      <c r="H96" s="51"/>
      <c r="I96" s="51"/>
      <c r="J96" s="51"/>
      <c r="K96" s="51"/>
      <c r="L96" s="51"/>
      <c r="M96" s="51"/>
      <c r="N96" s="51"/>
      <c r="O96" s="51"/>
      <c r="P96" s="51"/>
      <c r="Q96" s="51"/>
      <c r="R96" s="51"/>
      <c r="S96" s="51"/>
      <c r="T96" s="51"/>
      <c r="U96" s="50"/>
      <c r="V96" s="50"/>
      <c r="W96" s="50"/>
      <c r="X96" s="51"/>
      <c r="Y96" s="51"/>
    </row>
    <row r="97" spans="1:25" ht="12.75" customHeight="1" x14ac:dyDescent="0.2">
      <c r="A97" s="65"/>
      <c r="B97" s="66"/>
      <c r="C97" s="51"/>
      <c r="D97" s="51"/>
      <c r="E97" s="51"/>
      <c r="F97" s="51"/>
      <c r="G97" s="51"/>
      <c r="H97" s="51"/>
      <c r="I97" s="51"/>
      <c r="J97" s="51"/>
      <c r="K97" s="51"/>
      <c r="L97" s="51"/>
      <c r="M97" s="51"/>
      <c r="N97" s="51"/>
      <c r="O97" s="51"/>
      <c r="P97" s="51"/>
      <c r="Q97" s="51"/>
      <c r="R97" s="51"/>
      <c r="S97" s="51"/>
      <c r="T97" s="51"/>
      <c r="U97" s="50"/>
      <c r="V97" s="50"/>
      <c r="W97" s="50"/>
      <c r="X97" s="51"/>
      <c r="Y97" s="51"/>
    </row>
    <row r="98" spans="1:25" x14ac:dyDescent="0.2">
      <c r="A98" s="65"/>
      <c r="B98" s="66"/>
      <c r="C98" s="51"/>
      <c r="D98" s="51"/>
      <c r="E98" s="51"/>
      <c r="F98" s="51"/>
      <c r="G98" s="51"/>
      <c r="H98" s="51"/>
      <c r="I98" s="51"/>
      <c r="J98" s="51"/>
      <c r="K98" s="51"/>
      <c r="L98" s="51"/>
      <c r="M98" s="51"/>
      <c r="N98" s="51"/>
      <c r="O98" s="51"/>
      <c r="P98" s="51"/>
      <c r="Q98" s="51"/>
      <c r="R98" s="51"/>
      <c r="S98" s="51"/>
      <c r="T98" s="51"/>
      <c r="U98" s="50"/>
      <c r="V98" s="50"/>
      <c r="W98" s="50"/>
      <c r="X98" s="51"/>
      <c r="Y98" s="51"/>
    </row>
    <row r="99" spans="1:25" x14ac:dyDescent="0.2">
      <c r="A99" s="65"/>
      <c r="B99" s="66"/>
      <c r="C99" s="51"/>
      <c r="D99" s="51"/>
      <c r="E99" s="51"/>
      <c r="F99" s="51"/>
      <c r="G99" s="51"/>
      <c r="H99" s="51"/>
      <c r="I99" s="51"/>
      <c r="J99" s="51"/>
      <c r="K99" s="51"/>
      <c r="L99" s="51"/>
      <c r="M99" s="51"/>
      <c r="N99" s="51"/>
      <c r="O99" s="51"/>
      <c r="P99" s="51"/>
      <c r="Q99" s="51"/>
      <c r="R99" s="51"/>
      <c r="S99" s="51"/>
      <c r="T99" s="51"/>
      <c r="U99" s="50"/>
      <c r="V99" s="50"/>
      <c r="W99" s="50"/>
      <c r="X99" s="51"/>
      <c r="Y99" s="51"/>
    </row>
    <row r="100" spans="1:25" x14ac:dyDescent="0.2">
      <c r="A100" s="65"/>
      <c r="B100" s="66"/>
      <c r="C100" s="51"/>
      <c r="D100" s="51"/>
      <c r="E100" s="51"/>
      <c r="F100" s="51"/>
      <c r="G100" s="51"/>
      <c r="H100" s="51"/>
      <c r="I100" s="51"/>
      <c r="J100" s="51"/>
      <c r="K100" s="51"/>
      <c r="L100" s="51"/>
      <c r="M100" s="51"/>
      <c r="N100" s="51"/>
      <c r="O100" s="51"/>
      <c r="P100" s="51"/>
      <c r="Q100" s="51"/>
      <c r="R100" s="51"/>
      <c r="S100" s="51"/>
      <c r="T100" s="51"/>
      <c r="U100" s="50"/>
      <c r="V100" s="50"/>
      <c r="W100" s="50"/>
      <c r="X100" s="51"/>
      <c r="Y100" s="51"/>
    </row>
    <row r="101" spans="1:25" x14ac:dyDescent="0.2">
      <c r="A101" s="65"/>
      <c r="B101" s="66"/>
      <c r="C101" s="51"/>
      <c r="D101" s="51"/>
      <c r="E101" s="51"/>
      <c r="F101" s="51"/>
      <c r="G101" s="51"/>
      <c r="H101" s="51"/>
      <c r="I101" s="51"/>
      <c r="J101" s="51"/>
      <c r="K101" s="51"/>
      <c r="L101" s="51"/>
      <c r="M101" s="51"/>
      <c r="N101" s="51"/>
      <c r="O101" s="51"/>
      <c r="P101" s="51"/>
      <c r="Q101" s="51"/>
      <c r="R101" s="51"/>
      <c r="S101" s="51"/>
      <c r="T101" s="51"/>
      <c r="U101" s="50"/>
      <c r="V101" s="50"/>
      <c r="W101" s="50"/>
      <c r="X101" s="51"/>
      <c r="Y101" s="51"/>
    </row>
    <row r="102" spans="1:25" x14ac:dyDescent="0.2">
      <c r="A102" s="51"/>
      <c r="B102" s="51"/>
      <c r="C102" s="51"/>
      <c r="D102" s="51"/>
      <c r="E102" s="51"/>
      <c r="F102" s="51"/>
      <c r="G102" s="51"/>
      <c r="H102" s="51"/>
      <c r="I102" s="51"/>
      <c r="J102" s="51"/>
      <c r="K102" s="51"/>
      <c r="L102" s="51"/>
      <c r="M102" s="51"/>
      <c r="N102" s="51"/>
      <c r="O102" s="51"/>
      <c r="P102" s="51"/>
      <c r="Q102" s="51"/>
      <c r="R102" s="51"/>
      <c r="S102" s="51"/>
      <c r="T102" s="51"/>
      <c r="U102" s="50"/>
      <c r="V102" s="50"/>
      <c r="W102" s="50"/>
      <c r="X102" s="51"/>
      <c r="Y102" s="51"/>
    </row>
    <row r="103" spans="1:25" ht="12.75" customHeight="1" x14ac:dyDescent="0.2">
      <c r="A103" s="51"/>
      <c r="B103" s="51"/>
      <c r="C103" s="51"/>
      <c r="D103" s="51"/>
      <c r="E103" s="51"/>
      <c r="F103" s="51"/>
      <c r="G103" s="51"/>
      <c r="H103" s="51"/>
      <c r="I103" s="51"/>
      <c r="J103" s="51"/>
      <c r="K103" s="51"/>
      <c r="L103" s="51"/>
      <c r="M103" s="51"/>
      <c r="N103" s="51"/>
      <c r="O103" s="51"/>
      <c r="P103" s="51"/>
      <c r="Q103" s="51"/>
      <c r="R103" s="51"/>
      <c r="S103" s="51"/>
      <c r="T103" s="51"/>
      <c r="U103" s="50"/>
      <c r="V103" s="50"/>
      <c r="W103" s="50"/>
      <c r="X103" s="51"/>
      <c r="Y103" s="51"/>
    </row>
    <row r="104" spans="1:25" ht="12.75" customHeight="1" x14ac:dyDescent="0.2">
      <c r="A104" s="65"/>
      <c r="B104" s="66"/>
      <c r="C104" s="51"/>
      <c r="D104" s="51"/>
      <c r="E104" s="51"/>
      <c r="F104" s="51"/>
      <c r="G104" s="51"/>
      <c r="H104" s="51"/>
      <c r="I104" s="51"/>
      <c r="J104" s="51"/>
      <c r="K104" s="51"/>
      <c r="L104" s="51"/>
      <c r="M104" s="51"/>
      <c r="N104" s="51"/>
      <c r="O104" s="51"/>
      <c r="P104" s="51"/>
      <c r="Q104" s="51"/>
      <c r="R104" s="51"/>
      <c r="S104" s="51"/>
      <c r="T104" s="51"/>
      <c r="U104" s="50"/>
      <c r="V104" s="50"/>
      <c r="W104" s="50"/>
      <c r="X104" s="51"/>
      <c r="Y104" s="51"/>
    </row>
    <row r="105" spans="1:25" ht="12.75" customHeight="1" x14ac:dyDescent="0.2">
      <c r="A105" s="65"/>
      <c r="B105" s="66"/>
      <c r="C105" s="51"/>
      <c r="D105" s="51"/>
      <c r="E105" s="51"/>
      <c r="F105" s="51"/>
      <c r="G105" s="51"/>
      <c r="H105" s="51"/>
      <c r="I105" s="51"/>
      <c r="J105" s="51"/>
      <c r="K105" s="51"/>
      <c r="L105" s="51"/>
      <c r="M105" s="51"/>
      <c r="N105" s="51"/>
      <c r="O105" s="51"/>
      <c r="P105" s="51"/>
      <c r="Q105" s="51"/>
      <c r="R105" s="51"/>
      <c r="S105" s="51"/>
      <c r="T105" s="51"/>
      <c r="U105" s="50"/>
      <c r="V105" s="50"/>
      <c r="W105" s="50"/>
      <c r="X105" s="51"/>
      <c r="Y105" s="51"/>
    </row>
    <row r="106" spans="1:25" x14ac:dyDescent="0.2">
      <c r="A106" s="65"/>
      <c r="B106" s="66"/>
      <c r="C106" s="51"/>
      <c r="D106" s="51"/>
      <c r="E106" s="51"/>
      <c r="F106" s="51"/>
      <c r="G106" s="51"/>
      <c r="H106" s="51"/>
      <c r="I106" s="51"/>
      <c r="J106" s="51"/>
      <c r="K106" s="51"/>
      <c r="L106" s="51"/>
      <c r="M106" s="51"/>
      <c r="N106" s="51"/>
      <c r="O106" s="51"/>
      <c r="P106" s="51"/>
      <c r="Q106" s="51"/>
      <c r="R106" s="51"/>
      <c r="S106" s="51"/>
      <c r="T106" s="51"/>
      <c r="U106" s="50"/>
      <c r="V106" s="50"/>
      <c r="W106" s="50"/>
      <c r="X106" s="51"/>
      <c r="Y106" s="51"/>
    </row>
    <row r="107" spans="1:25" x14ac:dyDescent="0.2">
      <c r="A107" s="65"/>
      <c r="B107" s="66"/>
      <c r="C107" s="51"/>
      <c r="D107" s="51"/>
      <c r="E107" s="51"/>
      <c r="F107" s="51"/>
      <c r="G107" s="51"/>
      <c r="H107" s="51"/>
      <c r="I107" s="51"/>
      <c r="J107" s="51"/>
      <c r="K107" s="51"/>
      <c r="L107" s="51"/>
      <c r="M107" s="51"/>
      <c r="N107" s="51"/>
      <c r="O107" s="51"/>
      <c r="P107" s="51"/>
      <c r="Q107" s="51"/>
      <c r="R107" s="51"/>
      <c r="S107" s="51"/>
      <c r="T107" s="51"/>
      <c r="U107" s="50"/>
      <c r="V107" s="50"/>
      <c r="W107" s="50"/>
      <c r="X107" s="51"/>
      <c r="Y107" s="51"/>
    </row>
    <row r="108" spans="1:25" x14ac:dyDescent="0.2">
      <c r="A108" s="65"/>
      <c r="B108" s="66"/>
      <c r="C108" s="51"/>
      <c r="D108" s="51"/>
      <c r="E108" s="51"/>
      <c r="F108" s="51"/>
      <c r="G108" s="51"/>
      <c r="H108" s="51"/>
      <c r="I108" s="51"/>
      <c r="J108" s="51"/>
      <c r="K108" s="51"/>
      <c r="L108" s="51"/>
      <c r="M108" s="51"/>
      <c r="N108" s="51"/>
      <c r="O108" s="51"/>
      <c r="P108" s="51"/>
      <c r="Q108" s="51"/>
      <c r="R108" s="51"/>
      <c r="S108" s="51"/>
      <c r="T108" s="51"/>
      <c r="U108" s="50"/>
      <c r="V108" s="50"/>
      <c r="W108" s="50"/>
      <c r="X108" s="51"/>
      <c r="Y108" s="51"/>
    </row>
    <row r="109" spans="1:25" x14ac:dyDescent="0.2">
      <c r="A109" s="65"/>
      <c r="B109" s="66"/>
      <c r="C109" s="51"/>
      <c r="D109" s="51"/>
      <c r="E109" s="51"/>
      <c r="F109" s="51"/>
      <c r="G109" s="51"/>
      <c r="H109" s="51"/>
      <c r="I109" s="51"/>
      <c r="J109" s="51"/>
      <c r="K109" s="51"/>
      <c r="L109" s="51"/>
      <c r="M109" s="51"/>
      <c r="N109" s="51"/>
      <c r="O109" s="51"/>
      <c r="P109" s="51"/>
      <c r="Q109" s="51"/>
      <c r="R109" s="51"/>
      <c r="S109" s="51"/>
      <c r="T109" s="51"/>
      <c r="U109" s="50"/>
      <c r="V109" s="50"/>
      <c r="W109" s="50"/>
      <c r="X109" s="51"/>
      <c r="Y109" s="51"/>
    </row>
    <row r="110" spans="1:25" x14ac:dyDescent="0.2">
      <c r="A110" s="65"/>
      <c r="B110" s="66"/>
      <c r="C110" s="51"/>
      <c r="D110" s="51"/>
      <c r="E110" s="51"/>
      <c r="F110" s="51"/>
      <c r="G110" s="51"/>
      <c r="H110" s="51"/>
      <c r="I110" s="51"/>
      <c r="J110" s="51"/>
      <c r="K110" s="51"/>
      <c r="L110" s="51"/>
      <c r="M110" s="51"/>
      <c r="N110" s="51"/>
      <c r="O110" s="51"/>
      <c r="P110" s="51"/>
      <c r="Q110" s="51"/>
      <c r="R110" s="51"/>
      <c r="S110" s="51"/>
      <c r="T110" s="51"/>
      <c r="U110" s="50"/>
      <c r="V110" s="50"/>
      <c r="W110" s="50"/>
      <c r="X110" s="51"/>
      <c r="Y110" s="51"/>
    </row>
    <row r="111" spans="1:25" x14ac:dyDescent="0.2">
      <c r="A111" s="65"/>
      <c r="B111" s="66"/>
      <c r="C111" s="51"/>
      <c r="D111" s="51"/>
      <c r="E111" s="51"/>
      <c r="F111" s="51"/>
      <c r="G111" s="51"/>
      <c r="H111" s="51"/>
      <c r="I111" s="51"/>
      <c r="J111" s="51"/>
      <c r="K111" s="51"/>
      <c r="L111" s="51"/>
      <c r="M111" s="51"/>
      <c r="N111" s="51"/>
      <c r="O111" s="51"/>
      <c r="P111" s="51"/>
      <c r="Q111" s="51"/>
      <c r="R111" s="51"/>
      <c r="S111" s="51"/>
      <c r="T111" s="51"/>
      <c r="U111" s="50"/>
      <c r="V111" s="50"/>
      <c r="W111" s="50"/>
      <c r="X111" s="51"/>
      <c r="Y111" s="51"/>
    </row>
    <row r="112" spans="1:25" x14ac:dyDescent="0.2">
      <c r="A112" s="65"/>
      <c r="B112" s="66"/>
      <c r="C112" s="51"/>
      <c r="D112" s="51"/>
      <c r="E112" s="51"/>
      <c r="F112" s="51"/>
      <c r="G112" s="51"/>
      <c r="H112" s="51"/>
      <c r="I112" s="51"/>
      <c r="J112" s="51"/>
      <c r="K112" s="51"/>
      <c r="L112" s="51"/>
      <c r="M112" s="51"/>
      <c r="N112" s="51"/>
      <c r="O112" s="51"/>
      <c r="P112" s="51"/>
      <c r="Q112" s="51"/>
      <c r="R112" s="51"/>
      <c r="S112" s="51"/>
      <c r="T112" s="51"/>
      <c r="U112" s="50"/>
      <c r="V112" s="50"/>
      <c r="W112" s="50"/>
      <c r="X112" s="51"/>
      <c r="Y112" s="51"/>
    </row>
    <row r="113" spans="1:25" x14ac:dyDescent="0.2">
      <c r="A113" s="65"/>
      <c r="B113" s="51"/>
      <c r="C113" s="51"/>
      <c r="D113" s="51"/>
      <c r="E113" s="51"/>
      <c r="F113" s="51"/>
      <c r="G113" s="51"/>
      <c r="H113" s="51"/>
      <c r="I113" s="51"/>
      <c r="J113" s="51"/>
      <c r="K113" s="51"/>
      <c r="L113" s="51"/>
      <c r="M113" s="51"/>
      <c r="N113" s="51"/>
      <c r="O113" s="51"/>
      <c r="P113" s="51"/>
      <c r="Q113" s="51"/>
      <c r="R113" s="51"/>
      <c r="S113" s="51"/>
      <c r="T113" s="51"/>
      <c r="U113" s="50"/>
      <c r="V113" s="50"/>
      <c r="W113" s="50"/>
      <c r="X113" s="51"/>
      <c r="Y113" s="51"/>
    </row>
    <row r="114" spans="1:25" x14ac:dyDescent="0.2">
      <c r="A114" s="65"/>
      <c r="B114" s="66"/>
      <c r="C114" s="51"/>
      <c r="D114" s="51"/>
      <c r="E114" s="51"/>
      <c r="F114" s="51"/>
      <c r="G114" s="51"/>
      <c r="H114" s="51"/>
      <c r="I114" s="51"/>
      <c r="J114" s="51"/>
      <c r="K114" s="51"/>
      <c r="L114" s="51"/>
      <c r="M114" s="51"/>
      <c r="N114" s="51"/>
      <c r="O114" s="51"/>
      <c r="P114" s="51"/>
      <c r="Q114" s="51"/>
      <c r="R114" s="51"/>
      <c r="S114" s="51"/>
      <c r="T114" s="51"/>
      <c r="U114" s="50"/>
      <c r="V114" s="50"/>
      <c r="W114" s="50"/>
      <c r="X114" s="51"/>
      <c r="Y114" s="51"/>
    </row>
    <row r="115" spans="1:25" x14ac:dyDescent="0.2">
      <c r="A115" s="65"/>
      <c r="B115" s="51"/>
      <c r="C115" s="51"/>
      <c r="D115" s="51"/>
      <c r="E115" s="51"/>
      <c r="F115" s="51"/>
      <c r="G115" s="51"/>
      <c r="H115" s="51"/>
      <c r="I115" s="51"/>
      <c r="J115" s="51"/>
      <c r="K115" s="51"/>
      <c r="L115" s="51"/>
      <c r="M115" s="51"/>
      <c r="N115" s="51"/>
      <c r="O115" s="51"/>
      <c r="P115" s="51"/>
      <c r="Q115" s="51"/>
      <c r="R115" s="51"/>
      <c r="S115" s="51"/>
      <c r="T115" s="51"/>
      <c r="U115" s="50"/>
      <c r="V115" s="50"/>
      <c r="W115" s="50"/>
      <c r="X115" s="51"/>
      <c r="Y115" s="51"/>
    </row>
    <row r="116" spans="1:25" x14ac:dyDescent="0.2">
      <c r="A116" s="65"/>
      <c r="B116" s="66"/>
      <c r="C116" s="51"/>
      <c r="D116" s="51"/>
      <c r="E116" s="51"/>
      <c r="F116" s="51"/>
      <c r="G116" s="51"/>
      <c r="H116" s="51"/>
      <c r="I116" s="51"/>
      <c r="J116" s="51"/>
      <c r="K116" s="51"/>
      <c r="L116" s="51"/>
      <c r="M116" s="51"/>
      <c r="N116" s="51"/>
      <c r="O116" s="51"/>
      <c r="P116" s="51"/>
      <c r="Q116" s="51"/>
      <c r="R116" s="51"/>
      <c r="S116" s="51"/>
      <c r="T116" s="51"/>
      <c r="U116" s="50"/>
      <c r="V116" s="50"/>
      <c r="W116" s="50"/>
      <c r="X116" s="51"/>
      <c r="Y116" s="51"/>
    </row>
    <row r="117" spans="1:25" x14ac:dyDescent="0.2">
      <c r="A117" s="65"/>
      <c r="B117" s="66"/>
      <c r="C117" s="51"/>
      <c r="D117" s="51"/>
      <c r="E117" s="51"/>
      <c r="F117" s="51"/>
      <c r="G117" s="51"/>
      <c r="H117" s="51"/>
      <c r="I117" s="51"/>
      <c r="J117" s="51"/>
      <c r="K117" s="51"/>
      <c r="L117" s="51"/>
      <c r="M117" s="51"/>
      <c r="N117" s="51"/>
      <c r="O117" s="51"/>
      <c r="P117" s="51"/>
      <c r="Q117" s="51"/>
      <c r="R117" s="51"/>
      <c r="S117" s="51"/>
      <c r="T117" s="51"/>
      <c r="U117" s="50"/>
      <c r="V117" s="50"/>
      <c r="W117" s="50"/>
      <c r="X117" s="51"/>
      <c r="Y117" s="51"/>
    </row>
    <row r="118" spans="1:25" x14ac:dyDescent="0.2">
      <c r="A118" s="65"/>
      <c r="B118" s="66"/>
      <c r="C118" s="51"/>
      <c r="D118" s="51"/>
      <c r="E118" s="51"/>
      <c r="F118" s="51"/>
      <c r="G118" s="51"/>
      <c r="H118" s="51"/>
      <c r="I118" s="51"/>
      <c r="J118" s="51"/>
      <c r="K118" s="51"/>
      <c r="L118" s="51"/>
      <c r="M118" s="51"/>
      <c r="N118" s="51"/>
      <c r="O118" s="51"/>
      <c r="P118" s="51"/>
      <c r="Q118" s="51"/>
      <c r="R118" s="51"/>
      <c r="S118" s="51"/>
      <c r="T118" s="51"/>
      <c r="U118" s="50"/>
      <c r="V118" s="50"/>
      <c r="W118" s="50"/>
      <c r="X118" s="51"/>
      <c r="Y118" s="51"/>
    </row>
    <row r="119" spans="1:25" x14ac:dyDescent="0.2">
      <c r="A119" s="65"/>
      <c r="B119" s="66"/>
      <c r="C119" s="51"/>
      <c r="D119" s="51"/>
      <c r="E119" s="51"/>
      <c r="F119" s="51"/>
      <c r="G119" s="51"/>
      <c r="H119" s="51"/>
      <c r="I119" s="51"/>
      <c r="J119" s="51"/>
      <c r="K119" s="51"/>
      <c r="L119" s="51"/>
      <c r="M119" s="51"/>
      <c r="N119" s="51"/>
      <c r="O119" s="51"/>
      <c r="P119" s="51"/>
      <c r="Q119" s="51"/>
      <c r="R119" s="51"/>
      <c r="S119" s="51"/>
      <c r="T119" s="51"/>
      <c r="U119" s="50"/>
      <c r="V119" s="50"/>
      <c r="W119" s="50"/>
      <c r="X119" s="51"/>
      <c r="Y119" s="51"/>
    </row>
    <row r="120" spans="1:25" x14ac:dyDescent="0.2">
      <c r="A120" s="65"/>
      <c r="B120" s="66"/>
      <c r="C120" s="51"/>
      <c r="D120" s="51"/>
      <c r="E120" s="51"/>
      <c r="F120" s="51"/>
      <c r="G120" s="51"/>
      <c r="H120" s="51"/>
      <c r="I120" s="51"/>
      <c r="J120" s="51"/>
      <c r="K120" s="51"/>
      <c r="L120" s="51"/>
      <c r="M120" s="51"/>
      <c r="N120" s="51"/>
      <c r="O120" s="51"/>
      <c r="P120" s="51"/>
      <c r="Q120" s="51"/>
      <c r="R120" s="51"/>
      <c r="S120" s="51"/>
      <c r="T120" s="51"/>
      <c r="U120" s="50"/>
      <c r="V120" s="50"/>
      <c r="W120" s="50"/>
      <c r="X120" s="51"/>
      <c r="Y120" s="51"/>
    </row>
    <row r="121" spans="1:25" x14ac:dyDescent="0.2">
      <c r="A121" s="66"/>
      <c r="B121" s="66"/>
      <c r="C121" s="51"/>
      <c r="D121" s="51"/>
      <c r="E121" s="51"/>
      <c r="F121" s="51"/>
      <c r="G121" s="51"/>
      <c r="H121" s="51"/>
      <c r="I121" s="51"/>
      <c r="J121" s="51"/>
      <c r="K121" s="51"/>
      <c r="L121" s="51"/>
      <c r="M121" s="51"/>
      <c r="N121" s="51"/>
      <c r="O121" s="51"/>
      <c r="P121" s="51"/>
      <c r="Q121" s="51"/>
      <c r="R121" s="51"/>
      <c r="S121" s="51"/>
      <c r="T121" s="51"/>
      <c r="U121" s="50"/>
      <c r="V121" s="50"/>
      <c r="W121" s="50"/>
      <c r="X121" s="51"/>
      <c r="Y121" s="51"/>
    </row>
    <row r="122" spans="1:25" x14ac:dyDescent="0.2">
      <c r="A122" s="66"/>
      <c r="B122" s="66"/>
      <c r="C122" s="51"/>
      <c r="D122" s="51"/>
      <c r="E122" s="51"/>
      <c r="F122" s="51"/>
      <c r="G122" s="51"/>
      <c r="H122" s="51"/>
      <c r="I122" s="51"/>
      <c r="J122" s="51"/>
      <c r="K122" s="51"/>
      <c r="L122" s="51"/>
      <c r="M122" s="51"/>
      <c r="N122" s="51"/>
      <c r="O122" s="51"/>
      <c r="P122" s="51"/>
      <c r="Q122" s="51"/>
      <c r="R122" s="51"/>
      <c r="S122" s="51"/>
      <c r="T122" s="51"/>
      <c r="U122" s="50"/>
      <c r="V122" s="50"/>
      <c r="W122" s="50"/>
      <c r="X122" s="51"/>
      <c r="Y122" s="51"/>
    </row>
    <row r="123" spans="1:25" x14ac:dyDescent="0.2">
      <c r="A123" s="66"/>
      <c r="B123" s="66"/>
      <c r="C123" s="51"/>
      <c r="D123" s="51"/>
      <c r="E123" s="51"/>
      <c r="F123" s="51"/>
      <c r="G123" s="51"/>
      <c r="H123" s="51"/>
      <c r="I123" s="51"/>
      <c r="J123" s="51"/>
      <c r="K123" s="51"/>
      <c r="L123" s="51"/>
      <c r="M123" s="51"/>
      <c r="N123" s="51"/>
      <c r="O123" s="51"/>
      <c r="P123" s="51"/>
      <c r="Q123" s="51"/>
      <c r="R123" s="51"/>
      <c r="S123" s="51"/>
      <c r="T123" s="51"/>
      <c r="U123" s="51"/>
      <c r="V123" s="51"/>
      <c r="W123" s="51"/>
      <c r="X123" s="51"/>
      <c r="Y123" s="51"/>
    </row>
    <row r="124" spans="1:25" x14ac:dyDescent="0.2">
      <c r="A124" s="66"/>
      <c r="B124" s="66"/>
      <c r="C124" s="51"/>
      <c r="D124" s="51"/>
      <c r="E124" s="51"/>
      <c r="F124" s="51"/>
      <c r="G124" s="51"/>
      <c r="H124" s="51"/>
      <c r="I124" s="51"/>
      <c r="J124" s="51"/>
      <c r="K124" s="51"/>
      <c r="L124" s="51"/>
      <c r="M124" s="51"/>
      <c r="N124" s="51"/>
      <c r="O124" s="51"/>
      <c r="P124" s="51"/>
      <c r="Q124" s="51"/>
      <c r="R124" s="51"/>
      <c r="S124" s="51"/>
      <c r="T124" s="51"/>
      <c r="U124" s="51"/>
      <c r="V124" s="51"/>
      <c r="W124" s="51"/>
      <c r="X124" s="51"/>
      <c r="Y124" s="51"/>
    </row>
    <row r="125" spans="1:25" x14ac:dyDescent="0.2">
      <c r="A125" s="67"/>
      <c r="B125" s="66"/>
      <c r="C125" s="51"/>
      <c r="D125" s="51"/>
      <c r="E125" s="51"/>
      <c r="F125" s="51"/>
      <c r="G125" s="51"/>
      <c r="H125" s="51"/>
      <c r="I125" s="51"/>
      <c r="J125" s="51"/>
      <c r="K125" s="51"/>
      <c r="L125" s="51"/>
      <c r="M125" s="51"/>
      <c r="N125" s="51"/>
      <c r="O125" s="51"/>
      <c r="P125" s="51"/>
      <c r="Q125" s="51"/>
      <c r="R125" s="51"/>
      <c r="S125" s="51"/>
      <c r="T125" s="51"/>
      <c r="U125" s="51"/>
      <c r="V125" s="51"/>
      <c r="W125" s="51"/>
      <c r="X125" s="51"/>
      <c r="Y125" s="51"/>
    </row>
    <row r="126" spans="1:25" x14ac:dyDescent="0.2">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row>
    <row r="127" spans="1:25" x14ac:dyDescent="0.2">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row>
    <row r="128" spans="1:25" x14ac:dyDescent="0.2">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row>
    <row r="129" spans="1:25" x14ac:dyDescent="0.2">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row>
    <row r="130" spans="1:25" x14ac:dyDescent="0.2">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row>
    <row r="131" spans="1:25" x14ac:dyDescent="0.2">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row>
    <row r="132" spans="1:25" x14ac:dyDescent="0.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row>
    <row r="133" spans="1:25" x14ac:dyDescent="0.2">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row>
    <row r="134" spans="1:25" x14ac:dyDescent="0.2">
      <c r="A134" s="52"/>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row>
    <row r="135" spans="1:25" x14ac:dyDescent="0.2">
      <c r="A135" s="52"/>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row>
    <row r="136" spans="1:25" x14ac:dyDescent="0.2">
      <c r="A136" s="52"/>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row>
    <row r="137" spans="1:25" x14ac:dyDescent="0.2">
      <c r="A137" s="5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row>
    <row r="138" spans="1:25" x14ac:dyDescent="0.2">
      <c r="A138" s="52"/>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row>
    <row r="139" spans="1:25" x14ac:dyDescent="0.2">
      <c r="A139" s="52"/>
      <c r="B139" s="51"/>
      <c r="C139" s="51"/>
      <c r="D139" s="51"/>
      <c r="E139" s="51"/>
      <c r="F139" s="51"/>
      <c r="G139" s="51"/>
      <c r="H139" s="51"/>
      <c r="I139" s="51"/>
      <c r="J139" s="51"/>
      <c r="K139" s="51"/>
      <c r="L139" s="51"/>
      <c r="M139" s="51"/>
      <c r="N139" s="51"/>
      <c r="O139" s="51"/>
      <c r="P139" s="51"/>
      <c r="Q139" s="51"/>
      <c r="R139" s="51"/>
      <c r="S139" s="51"/>
      <c r="T139" s="51"/>
      <c r="U139" s="50"/>
      <c r="V139" s="50"/>
      <c r="W139" s="50"/>
      <c r="X139" s="51"/>
      <c r="Y139" s="51"/>
    </row>
    <row r="140" spans="1:25" x14ac:dyDescent="0.2">
      <c r="A140" s="52"/>
      <c r="B140" s="51"/>
      <c r="C140" s="51"/>
      <c r="D140" s="51"/>
      <c r="E140" s="51"/>
      <c r="F140" s="51"/>
      <c r="G140" s="51"/>
      <c r="H140" s="51"/>
      <c r="I140" s="51"/>
      <c r="J140" s="51"/>
      <c r="K140" s="51"/>
      <c r="L140" s="51"/>
      <c r="M140" s="51"/>
      <c r="N140" s="51"/>
      <c r="O140" s="51"/>
      <c r="P140" s="51"/>
      <c r="Q140" s="51"/>
      <c r="R140" s="51"/>
      <c r="S140" s="51"/>
      <c r="T140" s="51"/>
    </row>
    <row r="141" spans="1:25" x14ac:dyDescent="0.2">
      <c r="A141" s="52"/>
      <c r="B141" s="51"/>
      <c r="C141" s="51"/>
      <c r="D141" s="51"/>
      <c r="E141" s="51"/>
      <c r="F141" s="51"/>
      <c r="G141" s="51"/>
      <c r="H141" s="51"/>
      <c r="I141" s="51"/>
      <c r="J141" s="51"/>
      <c r="K141" s="51"/>
      <c r="L141" s="51"/>
      <c r="M141" s="51"/>
      <c r="N141" s="51"/>
      <c r="O141" s="51"/>
      <c r="P141" s="51"/>
      <c r="Q141" s="51"/>
      <c r="R141" s="51"/>
      <c r="S141" s="51"/>
      <c r="T141" s="51"/>
    </row>
    <row r="142" spans="1:25" x14ac:dyDescent="0.2">
      <c r="A142" s="52"/>
      <c r="B142" s="51"/>
      <c r="C142" s="51"/>
      <c r="D142" s="51"/>
      <c r="E142" s="51"/>
      <c r="F142" s="51"/>
      <c r="G142" s="51"/>
      <c r="H142" s="51"/>
      <c r="I142" s="51"/>
      <c r="J142" s="51"/>
      <c r="K142" s="51"/>
      <c r="L142" s="51"/>
      <c r="M142" s="51"/>
      <c r="N142" s="51"/>
      <c r="O142" s="51"/>
      <c r="P142" s="51"/>
      <c r="Q142" s="51"/>
      <c r="R142" s="51"/>
      <c r="S142" s="51"/>
      <c r="T142" s="51"/>
    </row>
    <row r="143" spans="1:25" x14ac:dyDescent="0.2">
      <c r="A143" s="52"/>
      <c r="B143" s="51"/>
      <c r="C143" s="51"/>
      <c r="D143" s="51"/>
      <c r="E143" s="51"/>
      <c r="F143" s="51"/>
      <c r="G143" s="51"/>
      <c r="H143" s="51"/>
      <c r="I143" s="51"/>
      <c r="J143" s="51"/>
      <c r="K143" s="51"/>
      <c r="L143" s="51"/>
      <c r="M143" s="51"/>
      <c r="N143" s="51"/>
      <c r="O143" s="51"/>
      <c r="P143" s="51"/>
      <c r="Q143" s="51"/>
      <c r="R143" s="51"/>
      <c r="S143" s="51"/>
      <c r="T143" s="51"/>
    </row>
    <row r="144" spans="1:25" x14ac:dyDescent="0.2">
      <c r="A144" s="52"/>
      <c r="B144" s="51"/>
      <c r="C144" s="51"/>
      <c r="D144" s="51"/>
      <c r="E144" s="51"/>
      <c r="F144" s="51"/>
      <c r="G144" s="51"/>
      <c r="H144" s="51"/>
      <c r="I144" s="51"/>
      <c r="J144" s="51"/>
      <c r="K144" s="51"/>
      <c r="L144" s="51"/>
      <c r="M144" s="51"/>
      <c r="N144" s="51"/>
      <c r="O144" s="51"/>
      <c r="P144" s="51"/>
      <c r="Q144" s="51"/>
      <c r="R144" s="51"/>
      <c r="S144" s="51"/>
      <c r="T144" s="51"/>
    </row>
    <row r="145" spans="1:20" x14ac:dyDescent="0.2">
      <c r="A145" s="52"/>
      <c r="B145" s="51"/>
      <c r="C145" s="51"/>
      <c r="D145" s="51"/>
      <c r="E145" s="51"/>
      <c r="F145" s="51"/>
      <c r="G145" s="51"/>
      <c r="H145" s="51"/>
      <c r="I145" s="51"/>
      <c r="J145" s="51"/>
      <c r="K145" s="51"/>
      <c r="L145" s="51"/>
      <c r="M145" s="51"/>
      <c r="N145" s="51"/>
      <c r="O145" s="51"/>
      <c r="P145" s="51"/>
      <c r="Q145" s="51"/>
      <c r="R145" s="51"/>
      <c r="S145" s="51"/>
      <c r="T145" s="51"/>
    </row>
    <row r="146" spans="1:20" x14ac:dyDescent="0.2">
      <c r="A146" s="52"/>
      <c r="B146" s="51"/>
      <c r="C146" s="51"/>
      <c r="D146" s="51"/>
      <c r="E146" s="51"/>
      <c r="F146" s="51"/>
      <c r="G146" s="51"/>
      <c r="H146" s="51"/>
      <c r="I146" s="51"/>
      <c r="J146" s="51"/>
      <c r="K146" s="51"/>
      <c r="L146" s="51"/>
      <c r="M146" s="51"/>
      <c r="N146" s="51"/>
      <c r="O146" s="51"/>
      <c r="P146" s="51"/>
      <c r="Q146" s="51"/>
      <c r="R146" s="51"/>
      <c r="S146" s="51"/>
      <c r="T146" s="51"/>
    </row>
    <row r="147" spans="1:20" x14ac:dyDescent="0.2">
      <c r="A147" s="52"/>
      <c r="B147" s="51"/>
      <c r="C147" s="51"/>
      <c r="D147" s="51"/>
      <c r="E147" s="51"/>
      <c r="F147" s="51"/>
      <c r="G147" s="51"/>
      <c r="H147" s="51"/>
      <c r="I147" s="51"/>
      <c r="J147" s="51"/>
      <c r="K147" s="51"/>
      <c r="L147" s="51"/>
      <c r="M147" s="51"/>
      <c r="N147" s="51"/>
      <c r="O147" s="51"/>
      <c r="P147" s="51"/>
      <c r="Q147" s="51"/>
      <c r="R147" s="51"/>
      <c r="S147" s="51"/>
      <c r="T147" s="51"/>
    </row>
    <row r="148" spans="1:20" x14ac:dyDescent="0.2">
      <c r="A148" s="52"/>
      <c r="B148" s="51"/>
      <c r="C148" s="51"/>
      <c r="D148" s="51"/>
      <c r="E148" s="51"/>
      <c r="F148" s="51"/>
      <c r="G148" s="51"/>
      <c r="H148" s="51"/>
      <c r="I148" s="51"/>
      <c r="J148" s="51"/>
      <c r="K148" s="51"/>
      <c r="L148" s="51"/>
      <c r="M148" s="51"/>
      <c r="N148" s="51"/>
      <c r="O148" s="51"/>
      <c r="P148" s="51"/>
      <c r="Q148" s="51"/>
      <c r="R148" s="51"/>
      <c r="S148" s="51"/>
      <c r="T148" s="51"/>
    </row>
    <row r="149" spans="1:20" x14ac:dyDescent="0.2">
      <c r="A149" s="52"/>
      <c r="B149" s="51"/>
      <c r="C149" s="51"/>
      <c r="D149" s="51"/>
      <c r="E149" s="51"/>
      <c r="F149" s="51"/>
      <c r="G149" s="51"/>
      <c r="H149" s="51"/>
      <c r="I149" s="51"/>
      <c r="J149" s="51"/>
      <c r="K149" s="51"/>
      <c r="L149" s="51"/>
      <c r="M149" s="51"/>
      <c r="N149" s="51"/>
      <c r="O149" s="51"/>
      <c r="P149" s="51"/>
      <c r="Q149" s="51"/>
      <c r="R149" s="51"/>
      <c r="S149" s="51"/>
      <c r="T149" s="51"/>
    </row>
    <row r="150" spans="1:20" x14ac:dyDescent="0.2">
      <c r="A150" s="52"/>
      <c r="B150" s="51"/>
      <c r="C150" s="51"/>
      <c r="D150" s="51"/>
      <c r="E150" s="51"/>
      <c r="F150" s="51"/>
      <c r="G150" s="51"/>
      <c r="H150" s="51"/>
      <c r="I150" s="51"/>
      <c r="J150" s="51"/>
      <c r="K150" s="51"/>
      <c r="L150" s="51"/>
      <c r="M150" s="51"/>
      <c r="N150" s="51"/>
      <c r="O150" s="51"/>
      <c r="P150" s="51"/>
      <c r="Q150" s="51"/>
      <c r="R150" s="51"/>
      <c r="S150" s="51"/>
      <c r="T150" s="51"/>
    </row>
    <row r="151" spans="1:20" x14ac:dyDescent="0.2">
      <c r="A151" s="52"/>
      <c r="B151" s="51"/>
      <c r="C151" s="51"/>
      <c r="D151" s="51"/>
      <c r="E151" s="51"/>
      <c r="F151" s="51"/>
      <c r="G151" s="51"/>
      <c r="H151" s="51"/>
      <c r="I151" s="51"/>
      <c r="J151" s="51"/>
      <c r="K151" s="51"/>
      <c r="L151" s="51"/>
      <c r="M151" s="51"/>
      <c r="N151" s="51"/>
      <c r="O151" s="51"/>
      <c r="P151" s="51"/>
      <c r="Q151" s="51"/>
      <c r="R151" s="51"/>
      <c r="S151" s="51"/>
      <c r="T151" s="51"/>
    </row>
    <row r="152" spans="1:20" x14ac:dyDescent="0.2">
      <c r="A152" s="52"/>
      <c r="B152" s="51"/>
      <c r="C152" s="51"/>
      <c r="D152" s="51"/>
      <c r="E152" s="51"/>
      <c r="F152" s="51"/>
      <c r="G152" s="51"/>
      <c r="H152" s="51"/>
      <c r="I152" s="51"/>
      <c r="J152" s="51"/>
      <c r="K152" s="51"/>
      <c r="L152" s="51"/>
      <c r="M152" s="51"/>
      <c r="N152" s="51"/>
      <c r="O152" s="51"/>
      <c r="P152" s="51"/>
      <c r="Q152" s="51"/>
      <c r="R152" s="51"/>
      <c r="S152" s="51"/>
      <c r="T152" s="51"/>
    </row>
    <row r="153" spans="1:20" x14ac:dyDescent="0.2">
      <c r="A153" s="52"/>
      <c r="B153" s="51"/>
      <c r="C153" s="51"/>
      <c r="D153" s="51"/>
      <c r="E153" s="51"/>
      <c r="F153" s="51"/>
      <c r="G153" s="51"/>
      <c r="H153" s="51"/>
      <c r="I153" s="51"/>
      <c r="J153" s="51"/>
      <c r="K153" s="51"/>
      <c r="L153" s="51"/>
      <c r="M153" s="51"/>
      <c r="N153" s="51"/>
      <c r="O153" s="51"/>
      <c r="P153" s="51"/>
      <c r="Q153" s="51"/>
      <c r="R153" s="51"/>
      <c r="S153" s="51"/>
      <c r="T153" s="51"/>
    </row>
    <row r="154" spans="1:20" x14ac:dyDescent="0.2">
      <c r="A154" s="52"/>
      <c r="B154" s="51"/>
      <c r="C154" s="51"/>
      <c r="D154" s="51"/>
      <c r="E154" s="51"/>
      <c r="F154" s="51"/>
      <c r="G154" s="51"/>
      <c r="H154" s="51"/>
      <c r="I154" s="51"/>
      <c r="J154" s="51"/>
      <c r="K154" s="51"/>
      <c r="L154" s="51"/>
      <c r="M154" s="51"/>
      <c r="N154" s="51"/>
      <c r="O154" s="51"/>
      <c r="P154" s="51"/>
      <c r="Q154" s="51"/>
      <c r="R154" s="51"/>
      <c r="S154" s="51"/>
      <c r="T154" s="51"/>
    </row>
    <row r="155" spans="1:20" x14ac:dyDescent="0.2">
      <c r="A155" s="52"/>
      <c r="B155" s="51"/>
      <c r="C155" s="51"/>
      <c r="D155" s="51"/>
      <c r="E155" s="51"/>
      <c r="F155" s="51"/>
      <c r="G155" s="51"/>
      <c r="H155" s="51"/>
      <c r="I155" s="51"/>
      <c r="J155" s="51"/>
      <c r="K155" s="51"/>
      <c r="L155" s="51"/>
      <c r="M155" s="51"/>
      <c r="N155" s="51"/>
      <c r="O155" s="51"/>
      <c r="P155" s="51"/>
      <c r="Q155" s="51"/>
      <c r="R155" s="51"/>
      <c r="S155" s="51"/>
      <c r="T155" s="51"/>
    </row>
    <row r="156" spans="1:20" x14ac:dyDescent="0.2">
      <c r="A156" s="52"/>
      <c r="B156" s="51"/>
      <c r="C156" s="51"/>
      <c r="D156" s="51"/>
      <c r="E156" s="51"/>
      <c r="F156" s="51"/>
      <c r="G156" s="51"/>
      <c r="H156" s="51"/>
      <c r="I156" s="51"/>
      <c r="J156" s="51"/>
      <c r="K156" s="51"/>
      <c r="L156" s="51"/>
      <c r="M156" s="51"/>
      <c r="N156" s="51"/>
      <c r="O156" s="51"/>
      <c r="P156" s="51"/>
      <c r="Q156" s="51"/>
      <c r="R156" s="51"/>
      <c r="S156" s="51"/>
      <c r="T156" s="51"/>
    </row>
    <row r="157" spans="1:20" x14ac:dyDescent="0.2">
      <c r="A157" s="52"/>
      <c r="B157" s="51"/>
      <c r="C157" s="51"/>
      <c r="D157" s="51"/>
      <c r="E157" s="51"/>
      <c r="F157" s="51"/>
      <c r="G157" s="51"/>
      <c r="H157" s="51"/>
      <c r="I157" s="51"/>
      <c r="J157" s="51"/>
      <c r="K157" s="51"/>
      <c r="L157" s="51"/>
      <c r="M157" s="51"/>
      <c r="N157" s="51"/>
      <c r="O157" s="51"/>
      <c r="P157" s="51"/>
      <c r="Q157" s="51"/>
      <c r="R157" s="51"/>
      <c r="S157" s="51"/>
      <c r="T157" s="51"/>
    </row>
    <row r="158" spans="1:20" x14ac:dyDescent="0.2">
      <c r="A158" s="52"/>
      <c r="B158" s="51"/>
      <c r="C158" s="51"/>
      <c r="D158" s="51"/>
      <c r="E158" s="51"/>
      <c r="F158" s="51"/>
      <c r="G158" s="51"/>
      <c r="H158" s="51"/>
      <c r="I158" s="51"/>
      <c r="J158" s="51"/>
      <c r="K158" s="51"/>
      <c r="L158" s="51"/>
      <c r="M158" s="51"/>
      <c r="N158" s="51"/>
      <c r="O158" s="51"/>
      <c r="P158" s="51"/>
      <c r="Q158" s="51"/>
      <c r="R158" s="51"/>
      <c r="S158" s="51"/>
      <c r="T158" s="51"/>
    </row>
    <row r="159" spans="1:20" x14ac:dyDescent="0.2">
      <c r="A159" s="52"/>
      <c r="B159" s="51"/>
      <c r="C159" s="51"/>
      <c r="D159" s="51"/>
      <c r="E159" s="51"/>
      <c r="F159" s="51"/>
      <c r="G159" s="51"/>
      <c r="H159" s="51"/>
      <c r="I159" s="51"/>
      <c r="J159" s="51"/>
      <c r="K159" s="51"/>
      <c r="L159" s="51"/>
      <c r="M159" s="51"/>
      <c r="N159" s="51"/>
      <c r="O159" s="51"/>
      <c r="P159" s="51"/>
      <c r="Q159" s="51"/>
      <c r="R159" s="51"/>
      <c r="S159" s="51"/>
      <c r="T159" s="51"/>
    </row>
    <row r="160" spans="1:20" x14ac:dyDescent="0.2">
      <c r="A160" s="52"/>
      <c r="B160" s="51"/>
      <c r="C160" s="51"/>
      <c r="D160" s="51"/>
      <c r="E160" s="51"/>
      <c r="F160" s="51"/>
      <c r="G160" s="51"/>
      <c r="H160" s="51"/>
      <c r="I160" s="51"/>
      <c r="J160" s="51"/>
      <c r="K160" s="51"/>
      <c r="L160" s="51"/>
      <c r="M160" s="51"/>
      <c r="N160" s="51"/>
      <c r="O160" s="51"/>
      <c r="P160" s="51"/>
      <c r="Q160" s="51"/>
      <c r="R160" s="51"/>
      <c r="S160" s="51"/>
      <c r="T160" s="51"/>
    </row>
    <row r="161" spans="1:20" x14ac:dyDescent="0.2">
      <c r="A161" s="52"/>
      <c r="B161" s="51"/>
      <c r="C161" s="51"/>
      <c r="D161" s="51"/>
      <c r="E161" s="51"/>
      <c r="F161" s="51"/>
      <c r="G161" s="51"/>
      <c r="H161" s="51"/>
      <c r="I161" s="51"/>
      <c r="J161" s="51"/>
      <c r="K161" s="51"/>
      <c r="L161" s="51"/>
      <c r="M161" s="51"/>
      <c r="N161" s="51"/>
      <c r="O161" s="51"/>
      <c r="P161" s="51"/>
      <c r="Q161" s="51"/>
      <c r="R161" s="51"/>
      <c r="S161" s="51"/>
      <c r="T161" s="51"/>
    </row>
    <row r="162" spans="1:20" x14ac:dyDescent="0.2">
      <c r="A162" s="52"/>
      <c r="B162" s="51"/>
      <c r="C162" s="51"/>
      <c r="D162" s="51"/>
      <c r="E162" s="51"/>
      <c r="F162" s="51"/>
      <c r="G162" s="51"/>
      <c r="H162" s="51"/>
      <c r="I162" s="51"/>
      <c r="J162" s="51"/>
      <c r="K162" s="51"/>
      <c r="L162" s="51"/>
      <c r="M162" s="51"/>
      <c r="N162" s="51"/>
      <c r="O162" s="51"/>
      <c r="P162" s="51"/>
      <c r="Q162" s="51"/>
      <c r="R162" s="51"/>
      <c r="S162" s="51"/>
      <c r="T162" s="51"/>
    </row>
  </sheetData>
  <sheetProtection algorithmName="SHA-512" hashValue="kzfwUCEdmPRhMEkysrInu6KQEXAOOvEptBpBoewNFSKJPJSkA055HiR5S9PqKG3iTz2txWYTceGBln0OZySXpw==" saltValue="CQSTxufE8+5FcyzwDl4zBg==" spinCount="100000" sheet="1" scenarios="1" formatCells="0" selectLockedCells="1"/>
  <mergeCells count="130">
    <mergeCell ref="V36:W36"/>
    <mergeCell ref="V29:W29"/>
    <mergeCell ref="R32:S32"/>
    <mergeCell ref="R34:S34"/>
    <mergeCell ref="P36:Q36"/>
    <mergeCell ref="P29:Q29"/>
    <mergeCell ref="H29:I29"/>
    <mergeCell ref="T34:U34"/>
    <mergeCell ref="T30:U30"/>
    <mergeCell ref="T32:U32"/>
    <mergeCell ref="C46:I46"/>
    <mergeCell ref="L32:M32"/>
    <mergeCell ref="D36:E36"/>
    <mergeCell ref="F36:G36"/>
    <mergeCell ref="H39:I39"/>
    <mergeCell ref="F37:G37"/>
    <mergeCell ref="D37:E37"/>
    <mergeCell ref="D39:E39"/>
    <mergeCell ref="F39:G39"/>
    <mergeCell ref="H36:I36"/>
    <mergeCell ref="J36:K36"/>
    <mergeCell ref="L36:M36"/>
    <mergeCell ref="D33:M33"/>
    <mergeCell ref="J41:W41"/>
    <mergeCell ref="J42:W42"/>
    <mergeCell ref="J43:W43"/>
    <mergeCell ref="J44:W44"/>
    <mergeCell ref="T39:U39"/>
    <mergeCell ref="R39:S39"/>
    <mergeCell ref="L39:M39"/>
    <mergeCell ref="D34:E34"/>
    <mergeCell ref="F34:G34"/>
    <mergeCell ref="H34:I34"/>
    <mergeCell ref="D32:E32"/>
    <mergeCell ref="N37:O37"/>
    <mergeCell ref="F30:G30"/>
    <mergeCell ref="B54:W54"/>
    <mergeCell ref="C53:I53"/>
    <mergeCell ref="C50:I50"/>
    <mergeCell ref="C52:I52"/>
    <mergeCell ref="C48:I48"/>
    <mergeCell ref="C41:I41"/>
    <mergeCell ref="C49:I49"/>
    <mergeCell ref="C42:I42"/>
    <mergeCell ref="C43:I43"/>
    <mergeCell ref="J47:W47"/>
    <mergeCell ref="J53:W53"/>
    <mergeCell ref="J46:W46"/>
    <mergeCell ref="J51:W51"/>
    <mergeCell ref="J48:W48"/>
    <mergeCell ref="J49:W49"/>
    <mergeCell ref="J50:W50"/>
    <mergeCell ref="J52:W52"/>
    <mergeCell ref="J45:W45"/>
    <mergeCell ref="C51:I51"/>
    <mergeCell ref="C47:I47"/>
    <mergeCell ref="C44:I44"/>
    <mergeCell ref="C45:I45"/>
    <mergeCell ref="A39:B39"/>
    <mergeCell ref="A34:B34"/>
    <mergeCell ref="A36:B36"/>
    <mergeCell ref="A37:B37"/>
    <mergeCell ref="D26:M26"/>
    <mergeCell ref="A38:B38"/>
    <mergeCell ref="A33:B33"/>
    <mergeCell ref="A31:B31"/>
    <mergeCell ref="J34:K34"/>
    <mergeCell ref="A32:B32"/>
    <mergeCell ref="L34:M34"/>
    <mergeCell ref="L30:M30"/>
    <mergeCell ref="L27:M27"/>
    <mergeCell ref="J30:K30"/>
    <mergeCell ref="F32:G32"/>
    <mergeCell ref="J29:K29"/>
    <mergeCell ref="L29:M29"/>
    <mergeCell ref="J27:K27"/>
    <mergeCell ref="D27:E27"/>
    <mergeCell ref="F27:G27"/>
    <mergeCell ref="H27:I27"/>
    <mergeCell ref="H30:I30"/>
    <mergeCell ref="H32:I32"/>
    <mergeCell ref="J32:K32"/>
    <mergeCell ref="A1:W1"/>
    <mergeCell ref="A2:A16"/>
    <mergeCell ref="A17:A23"/>
    <mergeCell ref="A25:C25"/>
    <mergeCell ref="D25:M25"/>
    <mergeCell ref="R30:S30"/>
    <mergeCell ref="D29:E29"/>
    <mergeCell ref="N25:W25"/>
    <mergeCell ref="P27:Q27"/>
    <mergeCell ref="F29:G29"/>
    <mergeCell ref="D2:W2"/>
    <mergeCell ref="D17:W17"/>
    <mergeCell ref="D18:W23"/>
    <mergeCell ref="N26:W26"/>
    <mergeCell ref="N27:O27"/>
    <mergeCell ref="N30:O30"/>
    <mergeCell ref="R27:S27"/>
    <mergeCell ref="D4:W16"/>
    <mergeCell ref="V27:W27"/>
    <mergeCell ref="V30:W30"/>
    <mergeCell ref="N29:O29"/>
    <mergeCell ref="T27:U27"/>
    <mergeCell ref="T29:U29"/>
    <mergeCell ref="D30:E30"/>
    <mergeCell ref="N39:O39"/>
    <mergeCell ref="V39:W39"/>
    <mergeCell ref="J39:K39"/>
    <mergeCell ref="P39:Q39"/>
    <mergeCell ref="D3:P3"/>
    <mergeCell ref="N36:O36"/>
    <mergeCell ref="R37:S37"/>
    <mergeCell ref="R36:S36"/>
    <mergeCell ref="T36:U36"/>
    <mergeCell ref="V37:W37"/>
    <mergeCell ref="P30:Q30"/>
    <mergeCell ref="P34:Q34"/>
    <mergeCell ref="N33:W33"/>
    <mergeCell ref="R29:S29"/>
    <mergeCell ref="P32:Q32"/>
    <mergeCell ref="V34:W34"/>
    <mergeCell ref="N34:O34"/>
    <mergeCell ref="V32:W32"/>
    <mergeCell ref="H37:I37"/>
    <mergeCell ref="J37:K37"/>
    <mergeCell ref="L37:M37"/>
    <mergeCell ref="P37:Q37"/>
    <mergeCell ref="N32:O32"/>
    <mergeCell ref="T37:U37"/>
  </mergeCells>
  <phoneticPr fontId="1" type="noConversion"/>
  <conditionalFormatting sqref="B22">
    <cfRule type="cellIs" dxfId="12" priority="2" stopIfTrue="1" operator="equal">
      <formula>"Green"</formula>
    </cfRule>
    <cfRule type="cellIs" dxfId="11" priority="3" stopIfTrue="1" operator="equal">
      <formula>"Yellow"</formula>
    </cfRule>
    <cfRule type="cellIs" dxfId="10" priority="4" stopIfTrue="1" operator="equal">
      <formula>"Red"</formula>
    </cfRule>
  </conditionalFormatting>
  <conditionalFormatting sqref="K58:L58">
    <cfRule type="containsErrors" dxfId="9" priority="1" stopIfTrue="1">
      <formula>ISERROR(K58)</formula>
    </cfRule>
    <cfRule type="cellIs" dxfId="8" priority="5" stopIfTrue="1" operator="between">
      <formula>0</formula>
      <formula>0.5</formula>
    </cfRule>
    <cfRule type="cellIs" dxfId="7" priority="6" stopIfTrue="1" operator="between">
      <formula>0.51</formula>
      <formula>0.9</formula>
    </cfRule>
    <cfRule type="cellIs" dxfId="6" priority="7" stopIfTrue="1" operator="between">
      <formula>0.91</formula>
      <formula>1</formula>
    </cfRule>
  </conditionalFormatting>
  <dataValidations count="26">
    <dataValidation type="list" showErrorMessage="1" sqref="C5" xr:uid="{00000000-0002-0000-0000-000000000000}">
      <formula1>Reason</formula1>
    </dataValidation>
    <dataValidation type="list" showInputMessage="1" showErrorMessage="1" sqref="C13" xr:uid="{00000000-0002-0000-0000-000001000000}">
      <formula1>$AF$2:$AF$4</formula1>
    </dataValidation>
    <dataValidation type="list" showInputMessage="1" showErrorMessage="1" sqref="C6" xr:uid="{00000000-0002-0000-0000-000002000000}">
      <formula1>ScrOut</formula1>
    </dataValidation>
    <dataValidation type="list" showInputMessage="1" showErrorMessage="1" sqref="C21" xr:uid="{00000000-0002-0000-0000-000003000000}">
      <formula1>Discuss</formula1>
    </dataValidation>
    <dataValidation type="list" showInputMessage="1" showErrorMessage="1" sqref="C22" xr:uid="{00000000-0002-0000-0000-000004000000}">
      <formula1>Quality</formula1>
    </dataValidation>
    <dataValidation type="list" showInputMessage="1" showErrorMessage="1" sqref="C23" xr:uid="{00000000-0002-0000-0000-000005000000}">
      <formula1>Action</formula1>
    </dataValidation>
    <dataValidation type="list" showInputMessage="1" showErrorMessage="1" sqref="C9" xr:uid="{00000000-0002-0000-0000-000006000000}">
      <formula1>NICU</formula1>
    </dataValidation>
    <dataValidation type="list" allowBlank="1" showInputMessage="1" showErrorMessage="1" sqref="B42:B53" xr:uid="{00000000-0002-0000-0000-000007000000}">
      <formula1>Category</formula1>
    </dataValidation>
    <dataValidation type="list" allowBlank="1" showInputMessage="1" showErrorMessage="1" sqref="L32 D32 D39 P39 J32 N32 N39 F39 H39 J39 L39 F32 H32 P32:Q32 R32:S32 T32:U32 V32:W32 R39:S39 T39:U39 V39:W39" xr:uid="{00000000-0002-0000-0000-000008000000}">
      <formula1>Agree</formula1>
    </dataValidation>
    <dataValidation type="list" allowBlank="1" showInputMessage="1" showErrorMessage="1" sqref="T30:U30 D30 V30:W30 P30:Q30 L30 N30 R30:S30 F30 H30 J30 D37:W37" xr:uid="{00000000-0002-0000-0000-000009000000}">
      <formula1>Standard</formula1>
    </dataValidation>
    <dataValidation type="date" operator="greaterThan" allowBlank="1" showInputMessage="1" showErrorMessage="1" prompt="Use DD/MM/YYYY format only" sqref="C20" xr:uid="{00000000-0002-0000-0000-00000A000000}">
      <formula1>10959</formula1>
    </dataValidation>
    <dataValidation type="date" operator="greaterThanOrEqual" showInputMessage="1" showErrorMessage="1" errorTitle="Use DD/MM/YYYY format" error="Use DD/MM/YYYY format" prompt="Use DD/MM/YYYY format only" sqref="C7" xr:uid="{00000000-0002-0000-0000-00000B000000}">
      <formula1>10959</formula1>
    </dataValidation>
    <dataValidation type="list" allowBlank="1" showInputMessage="1" showErrorMessage="1" sqref="C42:F53" xr:uid="{00000000-0002-0000-0000-00000C000000}">
      <formula1>INDIRECT(B42)</formula1>
    </dataValidation>
    <dataValidation type="list" allowBlank="1" showInputMessage="1" showErrorMessage="1" sqref="F28 D31 F35 D38 H28 F31 H35 F38 J28 H31 J35 H38 L28 J31 L35 J38 N28 L31 N35 P28 N31 P35 R28 P31 R35 N38 L38 P38 T28 R31 T35 R38 V28 T31 V35 T38 V38 V31 D28 D35" xr:uid="{00000000-0002-0000-0000-00000D000000}">
      <formula1>"≤, =, &gt;"</formula1>
    </dataValidation>
    <dataValidation type="list" allowBlank="1" showInputMessage="1" showErrorMessage="1" sqref="G42:H53" xr:uid="{00000000-0002-0000-0000-00000E000000}">
      <formula1>INDIRECT(D42)</formula1>
    </dataValidation>
    <dataValidation type="list" allowBlank="1" showInputMessage="1" showErrorMessage="1" sqref="I42:I53" xr:uid="{00000000-0002-0000-0000-00000F000000}">
      <formula1>INDIRECT(E42)</formula1>
    </dataValidation>
    <dataValidation type="list" showInputMessage="1" showErrorMessage="1" sqref="C12" xr:uid="{00000000-0002-0000-0000-000010000000}">
      <formula1>$AE$2:$AE$4</formula1>
    </dataValidation>
    <dataValidation type="whole" allowBlank="1" showInputMessage="1" showErrorMessage="1" error="Only numbers are allowed" sqref="G38 E38 U38 S38 Q38 O38 M38 K38 I38 W38 E31 G31 I31 K31 M31 O31 Q31 S31 U31 W31" xr:uid="{00000000-0002-0000-0000-000011000000}">
      <formula1>-20</formula1>
      <formula2>125</formula2>
    </dataValidation>
    <dataValidation type="whole" allowBlank="1" showInputMessage="1" showErrorMessage="1" error="Must be a whole number only" prompt="Enter a whole number" sqref="C8" xr:uid="{00000000-0002-0000-0000-000012000000}">
      <formula1>-12</formula1>
      <formula2>1000</formula2>
    </dataValidation>
    <dataValidation type="date" operator="greaterThan" allowBlank="1" showInputMessage="1" showErrorMessage="1" error="Use DD/MM/YYYY format" prompt="Use DD/MM/YYYY format only" sqref="C16" xr:uid="{00000000-0002-0000-0000-000013000000}">
      <formula1>36526</formula1>
    </dataValidation>
    <dataValidation type="date" operator="greaterThan" allowBlank="1" showInputMessage="1" showErrorMessage="1" error="Use DD/MM/YYYY format" prompt="Use DD/MM/YYYY format only" sqref="C15" xr:uid="{00000000-0002-0000-0000-000014000000}">
      <formula1>10959</formula1>
    </dataValidation>
    <dataValidation type="list" allowBlank="1" showInputMessage="1" showErrorMessage="1" sqref="D29:W29 D36:W36" xr:uid="{00000000-0002-0000-0000-000015000000}">
      <formula1>" , (M), (NM)"</formula1>
    </dataValidation>
    <dataValidation type="list" showInputMessage="1" showErrorMessage="1" sqref="C14" xr:uid="{00000000-0002-0000-0000-000016000000}">
      <formula1>Outcome</formula1>
    </dataValidation>
    <dataValidation type="list" showInputMessage="1" showErrorMessage="1" sqref="C10" xr:uid="{00000000-0002-0000-0000-000017000000}">
      <formula1>$AC$2:$AC$5</formula1>
    </dataValidation>
    <dataValidation type="whole" allowBlank="1" showInputMessage="1" showErrorMessage="1" error="Only numbers are allowed" prompt="Lowest CR only._x000a_Include other results (such as &gt;) as a Note (Rt-click, New Note)" sqref="E28 G28 I28 K28 M28 O28 Q28 S28 U28 W28 E35 G35 I35 K35 M35 O35 Q35 S35 U35 W35" xr:uid="{00000000-0002-0000-0000-000018000000}">
      <formula1>-20</formula1>
      <formula2>125</formula2>
    </dataValidation>
    <dataValidation type="list" showInputMessage="1" showErrorMessage="1" sqref="C11" xr:uid="{00000000-0002-0000-0000-000019000000}">
      <formula1>Meningitis</formula1>
    </dataValidation>
  </dataValidations>
  <pageMargins left="0.74803149606299213" right="0.74803149606299213" top="0.98425196850393704" bottom="0.98425196850393704" header="0.51181102362204722" footer="0.51181102362204722"/>
  <pageSetup paperSize="9" scale="5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R43"/>
  <sheetViews>
    <sheetView showGridLines="0" showRowColHeaders="0" zoomScaleNormal="100" workbookViewId="0"/>
  </sheetViews>
  <sheetFormatPr defaultRowHeight="12.75" x14ac:dyDescent="0.2"/>
  <cols>
    <col min="1" max="1" width="10.7109375" bestFit="1" customWidth="1"/>
    <col min="2" max="2" width="10.7109375" customWidth="1"/>
    <col min="4" max="4" width="2.7109375" customWidth="1"/>
    <col min="5" max="5" width="5.7109375" customWidth="1"/>
    <col min="6" max="6" width="2.7109375" customWidth="1"/>
    <col min="7" max="7" width="5.85546875" customWidth="1"/>
    <col min="8" max="8" width="2.7109375" customWidth="1"/>
    <col min="9" max="9" width="5.7109375" customWidth="1"/>
    <col min="10" max="10" width="2.7109375" customWidth="1"/>
    <col min="11" max="11" width="5.7109375" customWidth="1"/>
    <col min="12" max="12" width="2.7109375" customWidth="1"/>
    <col min="13" max="13" width="5.7109375" customWidth="1"/>
    <col min="14" max="14" width="2.7109375" customWidth="1"/>
    <col min="15" max="15" width="5.7109375" customWidth="1"/>
    <col min="16" max="16" width="2.7109375" customWidth="1"/>
    <col min="17" max="17" width="5.7109375" customWidth="1"/>
    <col min="18" max="18" width="2.7109375" customWidth="1"/>
    <col min="19" max="19" width="5.7109375" customWidth="1"/>
    <col min="20" max="20" width="2.7109375" customWidth="1"/>
    <col min="21" max="21" width="5.7109375" customWidth="1"/>
    <col min="22" max="22" width="2.7109375" customWidth="1"/>
    <col min="23" max="23" width="5.7109375" customWidth="1"/>
    <col min="28" max="28" width="11" bestFit="1" customWidth="1"/>
    <col min="29" max="29" width="12.5703125" bestFit="1" customWidth="1"/>
    <col min="30" max="30" width="12.7109375" bestFit="1" customWidth="1"/>
    <col min="31" max="31" width="14.140625" bestFit="1" customWidth="1"/>
  </cols>
  <sheetData>
    <row r="2" spans="1:44" x14ac:dyDescent="0.2">
      <c r="X2" s="211"/>
      <c r="Y2" s="211"/>
      <c r="Z2" s="211"/>
      <c r="AA2" s="211"/>
      <c r="AB2" s="211"/>
      <c r="AC2" s="211"/>
      <c r="AD2" s="211"/>
      <c r="AE2" s="211"/>
      <c r="AF2" s="211"/>
      <c r="AG2" s="211"/>
      <c r="AH2" s="211"/>
      <c r="AI2" s="211"/>
      <c r="AJ2" s="211"/>
      <c r="AK2" s="50"/>
      <c r="AL2" s="9"/>
      <c r="AM2" s="50"/>
      <c r="AN2" s="50"/>
      <c r="AO2" s="50"/>
      <c r="AP2" s="50"/>
      <c r="AQ2" s="50"/>
      <c r="AR2" s="50"/>
    </row>
    <row r="3" spans="1:44" ht="13.5" thickBot="1" x14ac:dyDescent="0.25">
      <c r="X3" s="211"/>
      <c r="Y3" s="211"/>
      <c r="Z3" s="211"/>
      <c r="AA3" s="211"/>
      <c r="AB3" s="211"/>
      <c r="AC3" s="211"/>
      <c r="AD3" s="211"/>
      <c r="AE3" s="211"/>
      <c r="AF3" s="211"/>
      <c r="AG3" s="211"/>
      <c r="AH3" s="211"/>
      <c r="AI3" s="211"/>
      <c r="AJ3" s="211"/>
      <c r="AK3" s="51"/>
      <c r="AL3" s="51"/>
      <c r="AM3" s="51"/>
      <c r="AN3" s="50"/>
      <c r="AO3" s="50"/>
      <c r="AP3" s="50"/>
      <c r="AQ3" s="50"/>
      <c r="AR3" s="50"/>
    </row>
    <row r="4" spans="1:44" ht="16.5" thickBot="1" x14ac:dyDescent="0.3">
      <c r="F4" s="217" t="s">
        <v>270</v>
      </c>
      <c r="G4" s="155"/>
      <c r="H4" s="155"/>
      <c r="I4" s="155"/>
      <c r="J4" s="155"/>
      <c r="K4" s="155"/>
      <c r="L4" s="155"/>
      <c r="M4" s="155"/>
      <c r="N4" s="155"/>
      <c r="O4" s="155"/>
      <c r="P4" s="155"/>
      <c r="Q4" s="155"/>
      <c r="R4" s="155"/>
      <c r="S4" s="155"/>
      <c r="T4" s="155"/>
      <c r="U4" s="156"/>
      <c r="X4" s="211"/>
      <c r="Y4" s="211"/>
      <c r="Z4" s="211"/>
      <c r="AA4" s="211"/>
      <c r="AB4" s="211"/>
      <c r="AC4" s="211"/>
      <c r="AD4" s="211"/>
      <c r="AE4" s="211"/>
      <c r="AF4" s="211"/>
      <c r="AG4" s="211"/>
      <c r="AH4" s="212" t="s">
        <v>323</v>
      </c>
      <c r="AI4" s="212" t="s">
        <v>324</v>
      </c>
      <c r="AJ4" s="211"/>
      <c r="AK4" s="51"/>
      <c r="AL4" s="51"/>
      <c r="AM4" s="51"/>
      <c r="AN4" s="50"/>
      <c r="AO4" s="50"/>
      <c r="AP4" s="50"/>
      <c r="AQ4" s="50"/>
      <c r="AR4" s="50"/>
    </row>
    <row r="5" spans="1:44" x14ac:dyDescent="0.2">
      <c r="A5" s="152" t="s">
        <v>329</v>
      </c>
      <c r="B5" s="222">
        <f>Report!C7</f>
        <v>0</v>
      </c>
      <c r="X5" s="211"/>
      <c r="Y5" s="211"/>
      <c r="Z5" s="211"/>
      <c r="AA5" s="211"/>
      <c r="AB5" s="211" t="s">
        <v>108</v>
      </c>
      <c r="AC5" s="211" t="s">
        <v>109</v>
      </c>
      <c r="AD5" s="211" t="s">
        <v>251</v>
      </c>
      <c r="AE5" s="211" t="s">
        <v>257</v>
      </c>
      <c r="AF5" s="211" t="s">
        <v>258</v>
      </c>
      <c r="AG5" s="211" t="s">
        <v>259</v>
      </c>
      <c r="AH5" s="212" t="s">
        <v>322</v>
      </c>
      <c r="AI5" s="212" t="s">
        <v>322</v>
      </c>
      <c r="AJ5" s="211"/>
      <c r="AK5" s="51"/>
      <c r="AL5" s="51"/>
      <c r="AM5" s="51"/>
      <c r="AN5" s="50"/>
      <c r="AO5" s="50"/>
      <c r="AP5" s="50"/>
      <c r="AQ5" s="50"/>
      <c r="AR5" s="50"/>
    </row>
    <row r="6" spans="1:44" x14ac:dyDescent="0.2">
      <c r="A6" s="152" t="s">
        <v>271</v>
      </c>
      <c r="B6" s="210">
        <f>Report!$C$4</f>
        <v>0</v>
      </c>
      <c r="E6" s="216" t="s">
        <v>325</v>
      </c>
      <c r="X6" s="211"/>
      <c r="Y6" s="211"/>
      <c r="Z6" s="211"/>
      <c r="AA6" s="213" t="s">
        <v>255</v>
      </c>
      <c r="AB6" s="211">
        <v>5</v>
      </c>
      <c r="AC6" s="211">
        <v>5</v>
      </c>
      <c r="AD6" s="211">
        <v>5</v>
      </c>
      <c r="AE6" s="211">
        <v>5</v>
      </c>
      <c r="AF6" s="211">
        <v>5</v>
      </c>
      <c r="AG6" s="211">
        <v>5</v>
      </c>
      <c r="AH6" s="212">
        <f>IF(B$8="Inserts", IF(B$9="Pips", AB6, AC6), IF(B$9="Pips", AD6, AE6))</f>
        <v>5</v>
      </c>
      <c r="AI6" s="212">
        <f>IF(B$9="Pips", AF6,AG6)</f>
        <v>5</v>
      </c>
      <c r="AJ6" s="211"/>
      <c r="AK6" s="51"/>
      <c r="AL6" s="51"/>
      <c r="AM6" s="51"/>
      <c r="AN6" s="50"/>
      <c r="AO6" s="50"/>
      <c r="AP6" s="50"/>
      <c r="AQ6" s="50"/>
      <c r="AR6" s="50"/>
    </row>
    <row r="7" spans="1:44" ht="13.5" thickBot="1" x14ac:dyDescent="0.25">
      <c r="A7" s="150" t="s">
        <v>253</v>
      </c>
      <c r="B7" s="151">
        <f>Report!$C$8</f>
        <v>0</v>
      </c>
      <c r="C7" t="s">
        <v>266</v>
      </c>
      <c r="X7" s="211"/>
      <c r="Y7" s="211"/>
      <c r="Z7" s="211"/>
      <c r="AA7" s="213" t="s">
        <v>256</v>
      </c>
      <c r="AB7" s="211">
        <v>10</v>
      </c>
      <c r="AC7" s="211">
        <v>5</v>
      </c>
      <c r="AD7" s="211">
        <v>10</v>
      </c>
      <c r="AE7" s="211">
        <v>5</v>
      </c>
      <c r="AF7" s="211">
        <v>10</v>
      </c>
      <c r="AG7" s="211">
        <v>5</v>
      </c>
      <c r="AH7" s="212">
        <f>IF(B$8="Inserts", IF(B$9="Pips", AB7, AC7), IF(B$9="Pips", AD7, AE7))</f>
        <v>5</v>
      </c>
      <c r="AI7" s="212">
        <f>IF(B$9="Pips", AF7,AG7)</f>
        <v>5</v>
      </c>
      <c r="AJ7" s="211"/>
      <c r="AK7" s="51"/>
      <c r="AL7" s="51"/>
      <c r="AM7" s="51"/>
      <c r="AN7" s="50"/>
      <c r="AO7" s="50"/>
      <c r="AP7" s="50"/>
      <c r="AQ7" s="50"/>
      <c r="AR7" s="50"/>
    </row>
    <row r="8" spans="1:44" x14ac:dyDescent="0.2">
      <c r="A8" s="152" t="s">
        <v>269</v>
      </c>
      <c r="B8" s="172" t="str">
        <f>Report!$C$12</f>
        <v>Select Transducer</v>
      </c>
      <c r="D8" s="339" t="s">
        <v>10</v>
      </c>
      <c r="E8" s="266"/>
      <c r="F8" s="266"/>
      <c r="G8" s="266"/>
      <c r="H8" s="266"/>
      <c r="I8" s="266"/>
      <c r="J8" s="266"/>
      <c r="K8" s="266"/>
      <c r="L8" s="266"/>
      <c r="M8" s="267"/>
      <c r="N8" s="340" t="s">
        <v>14</v>
      </c>
      <c r="O8" s="269"/>
      <c r="P8" s="269"/>
      <c r="Q8" s="269"/>
      <c r="R8" s="269"/>
      <c r="S8" s="269"/>
      <c r="T8" s="269"/>
      <c r="U8" s="269"/>
      <c r="V8" s="269"/>
      <c r="W8" s="270"/>
      <c r="X8" s="211"/>
      <c r="Y8" s="211"/>
      <c r="Z8" s="211"/>
      <c r="AA8" s="213" t="s">
        <v>12</v>
      </c>
      <c r="AB8" s="211">
        <v>10</v>
      </c>
      <c r="AC8" s="211">
        <v>5</v>
      </c>
      <c r="AD8" s="211">
        <v>10</v>
      </c>
      <c r="AE8" s="211">
        <v>5</v>
      </c>
      <c r="AF8" s="211">
        <v>10</v>
      </c>
      <c r="AG8" s="211">
        <v>5</v>
      </c>
      <c r="AH8" s="212">
        <f>IF(B$8="Inserts", IF(B$9="Pips", AB8, AC8), IF(B$9="Pips", AD8, AE8))</f>
        <v>5</v>
      </c>
      <c r="AI8" s="212">
        <f>IF(B$9="Pips", AF8,AG8)</f>
        <v>5</v>
      </c>
      <c r="AJ8" s="211"/>
      <c r="AK8" s="51"/>
      <c r="AL8" s="51"/>
      <c r="AM8" s="51"/>
      <c r="AN8" s="50"/>
      <c r="AO8" s="50"/>
      <c r="AP8" s="50"/>
      <c r="AQ8" s="50"/>
      <c r="AR8" s="50"/>
    </row>
    <row r="9" spans="1:44" ht="13.5" thickBot="1" x14ac:dyDescent="0.25">
      <c r="A9" s="150" t="s">
        <v>254</v>
      </c>
      <c r="B9" s="172" t="str">
        <f>Report!$C$13</f>
        <v>Select Stimulus</v>
      </c>
      <c r="D9" s="290" t="s">
        <v>34</v>
      </c>
      <c r="E9" s="291"/>
      <c r="F9" s="291"/>
      <c r="G9" s="291"/>
      <c r="H9" s="291"/>
      <c r="I9" s="291"/>
      <c r="J9" s="291"/>
      <c r="K9" s="291"/>
      <c r="L9" s="291"/>
      <c r="M9" s="292"/>
      <c r="N9" s="290" t="s">
        <v>34</v>
      </c>
      <c r="O9" s="291"/>
      <c r="P9" s="291"/>
      <c r="Q9" s="291"/>
      <c r="R9" s="291"/>
      <c r="S9" s="291"/>
      <c r="T9" s="291"/>
      <c r="U9" s="291"/>
      <c r="V9" s="291"/>
      <c r="W9" s="292"/>
      <c r="X9" s="211"/>
      <c r="Y9" s="211"/>
      <c r="Z9" s="211"/>
      <c r="AA9" s="213" t="s">
        <v>11</v>
      </c>
      <c r="AB9" s="211">
        <v>15</v>
      </c>
      <c r="AC9" s="211">
        <v>10</v>
      </c>
      <c r="AD9" s="211">
        <v>15</v>
      </c>
      <c r="AE9" s="211">
        <v>10</v>
      </c>
      <c r="AF9" s="211">
        <v>15</v>
      </c>
      <c r="AG9" s="211">
        <v>10</v>
      </c>
      <c r="AH9" s="212">
        <f>IF(B$8="Inserts", IF(B$9="Pips", AB9, AC9), IF(B$9="Pips", AD9, AE9))</f>
        <v>10</v>
      </c>
      <c r="AI9" s="212">
        <f>IF(B$9="Pips", AF9,AG9)</f>
        <v>10</v>
      </c>
      <c r="AJ9" s="211"/>
      <c r="AK9" s="51"/>
      <c r="AL9" s="51"/>
      <c r="AM9" s="51"/>
      <c r="AN9" s="50"/>
      <c r="AO9" s="50"/>
      <c r="AP9" s="50"/>
      <c r="AQ9" s="50"/>
      <c r="AR9" s="50"/>
    </row>
    <row r="10" spans="1:44" ht="13.5" thickBot="1" x14ac:dyDescent="0.25">
      <c r="A10" s="152"/>
      <c r="B10" s="153"/>
      <c r="D10" s="293">
        <v>500</v>
      </c>
      <c r="E10" s="272"/>
      <c r="F10" s="271" t="s">
        <v>11</v>
      </c>
      <c r="G10" s="272"/>
      <c r="H10" s="271" t="s">
        <v>12</v>
      </c>
      <c r="I10" s="272"/>
      <c r="J10" s="271" t="s">
        <v>13</v>
      </c>
      <c r="K10" s="272"/>
      <c r="L10" s="271" t="s">
        <v>37</v>
      </c>
      <c r="M10" s="304"/>
      <c r="N10" s="293">
        <v>500</v>
      </c>
      <c r="O10" s="272"/>
      <c r="P10" s="271" t="s">
        <v>11</v>
      </c>
      <c r="Q10" s="272"/>
      <c r="R10" s="271" t="s">
        <v>12</v>
      </c>
      <c r="S10" s="272"/>
      <c r="T10" s="271" t="s">
        <v>13</v>
      </c>
      <c r="U10" s="272"/>
      <c r="V10" s="271" t="s">
        <v>37</v>
      </c>
      <c r="W10" s="304"/>
      <c r="X10" s="211"/>
      <c r="Y10" s="211"/>
      <c r="Z10" s="211"/>
      <c r="AA10" s="213">
        <v>500</v>
      </c>
      <c r="AB10" s="211">
        <v>20</v>
      </c>
      <c r="AC10" s="211">
        <v>15</v>
      </c>
      <c r="AD10" s="211">
        <v>20</v>
      </c>
      <c r="AE10" s="211">
        <v>15</v>
      </c>
      <c r="AF10" s="211">
        <v>20</v>
      </c>
      <c r="AG10" s="211">
        <v>15</v>
      </c>
      <c r="AH10" s="212">
        <f>IF(B$8="Inserts", IF(B$9="Pips", AB10, AC10), IF(B$9="Pips", AD10, AE10))</f>
        <v>15</v>
      </c>
      <c r="AI10" s="212">
        <f>IF(B$9="Pips", AF10,AG10)</f>
        <v>15</v>
      </c>
      <c r="AJ10" s="211"/>
      <c r="AK10" s="51"/>
      <c r="AL10" s="51"/>
      <c r="AM10" s="51"/>
      <c r="AN10" s="50"/>
      <c r="AO10" s="50"/>
      <c r="AP10" s="50"/>
      <c r="AQ10" s="50"/>
      <c r="AR10" s="50"/>
    </row>
    <row r="11" spans="1:44" x14ac:dyDescent="0.2">
      <c r="D11" s="154">
        <f>Report!D28</f>
        <v>0</v>
      </c>
      <c r="E11" s="202" t="str">
        <f>IF(Report!E28="","",IF($B8="Inserts", Report!E28-$AH10+$AF21, Report!E28-$AH10))</f>
        <v/>
      </c>
      <c r="F11" s="203">
        <f>Report!F28</f>
        <v>0</v>
      </c>
      <c r="G11" s="202" t="str">
        <f>IF(Report!G28="","",IF($B8="Inserts", Report!G28-$AH9+$AF20, Report!G28-$AH9))</f>
        <v/>
      </c>
      <c r="H11" s="203">
        <f>Report!H28</f>
        <v>0</v>
      </c>
      <c r="I11" s="202" t="str">
        <f>IF(Report!I28="","",IF($B8="Inserts", Report!I28-$AH8+$AF19, Report!I28-$AH8))</f>
        <v/>
      </c>
      <c r="J11" s="203">
        <f>Report!J28</f>
        <v>0</v>
      </c>
      <c r="K11" s="202" t="str">
        <f>IF(Report!K28="","",IF($B8="Inserts", Report!K28-$AH7+$AF16, Report!K28-$AH7))</f>
        <v/>
      </c>
      <c r="L11" s="203">
        <f>Report!L28</f>
        <v>0</v>
      </c>
      <c r="M11" s="204" t="str">
        <f>IF(Report!M28="","",IF($B8="Inserts", Report!M28-$AH6+$AF15, Report!M28-$AH6))</f>
        <v/>
      </c>
      <c r="N11" s="205">
        <f>Report!N28</f>
        <v>0</v>
      </c>
      <c r="O11" s="202" t="str">
        <f>IF(Report!O28="","",IF($B8="Inserts", Report!O28-$AH10+$AF21, Report!O28-$AH10))</f>
        <v/>
      </c>
      <c r="P11" s="203">
        <f>Report!P28</f>
        <v>0</v>
      </c>
      <c r="Q11" s="202" t="str">
        <f>IF(Report!Q28="","",IF($B8="Inserts", Report!Q28-$AH9+$AF20, Report!Q28-$AH9))</f>
        <v/>
      </c>
      <c r="R11" s="203">
        <f>Report!R28</f>
        <v>0</v>
      </c>
      <c r="S11" s="202" t="str">
        <f>IF(Report!S28="","",IF($B8="Inserts", Report!S28-$AH8+$AF19, Report!S28-$AH8))</f>
        <v/>
      </c>
      <c r="T11" s="203">
        <f>Report!T28</f>
        <v>0</v>
      </c>
      <c r="U11" s="202" t="str">
        <f>IF(Report!U28="","",IF($B8="Inserts", Report!U28-$AH7+$AF16, Report!U28-$AH7))</f>
        <v/>
      </c>
      <c r="V11" s="203">
        <f>Report!V28</f>
        <v>0</v>
      </c>
      <c r="W11" s="204" t="str">
        <f>IF(Report!W28="","",IF($B8="Inserts", Report!W28-$AH6+$AF15, Report!W28-$AH6))</f>
        <v/>
      </c>
      <c r="X11" s="211"/>
      <c r="Y11" s="211"/>
      <c r="Z11" s="211"/>
      <c r="AA11" s="213"/>
      <c r="AB11" s="211"/>
      <c r="AC11" s="211"/>
      <c r="AD11" s="211"/>
      <c r="AE11" s="211"/>
      <c r="AF11" s="211"/>
      <c r="AG11" s="211"/>
      <c r="AH11" s="211"/>
      <c r="AI11" s="211"/>
      <c r="AJ11" s="211"/>
      <c r="AK11" s="51"/>
      <c r="AL11" s="51"/>
      <c r="AM11" s="51"/>
      <c r="AN11" s="50"/>
      <c r="AO11" s="50"/>
      <c r="AP11" s="50"/>
      <c r="AQ11" s="50"/>
      <c r="AR11" s="50"/>
    </row>
    <row r="12" spans="1:44" x14ac:dyDescent="0.2">
      <c r="A12" s="152"/>
      <c r="B12" t="s">
        <v>318</v>
      </c>
      <c r="D12" s="200"/>
      <c r="E12" s="194" t="str">
        <f>IF(AND(OR(D11="=",D11="≤"),E11&lt;&gt;""), MIN(E11+15,IF($B$8="Phones",Report!E28,Report!E28+$AF21)),"")</f>
        <v/>
      </c>
      <c r="F12" s="192"/>
      <c r="G12" s="194" t="str">
        <f>IF(AND(OR(F11="=",F11="≤"),G11&lt;&gt;""), MIN(G11+15,IF($B$8="Phones",Report!G28,Report!G28+$AF20)),"")</f>
        <v/>
      </c>
      <c r="H12" s="192"/>
      <c r="I12" s="194" t="str">
        <f>IF(AND(OR(H11="=",H11="≤"),I11&lt;&gt;""), MIN(I11+15,IF($B$8="Phones",Report!I28,Report!I28+$AF19)),"")</f>
        <v/>
      </c>
      <c r="J12" s="192"/>
      <c r="K12" s="194" t="str">
        <f>IF(AND(OR(J11="=",J11="≤"),K11&lt;&gt;""), MIN(K11+15,IF($B$8="Phones",Report!K28,Report!K28+$AF16)),"")</f>
        <v/>
      </c>
      <c r="L12" s="192"/>
      <c r="M12" s="193" t="str">
        <f>IF(AND(OR(L11="=",L11="≤"),M11&lt;&gt;""), MIN(M11+15,IF($B$8="Phones",Report!M28,Report!M28+$AF15)),"")</f>
        <v/>
      </c>
      <c r="N12" s="191"/>
      <c r="O12" s="194" t="str">
        <f>IF(AND(OR(N11="=",N11="≤"),O11&lt;&gt;""), MIN(O11+15,IF($B$8="Phones",Report!O28,Report!O28+$AF21)),"")</f>
        <v/>
      </c>
      <c r="P12" s="201"/>
      <c r="Q12" s="194" t="str">
        <f>IF(AND(OR(P11="=",P11="≤"),Q11&lt;&gt;""), MIN(Q11+15,IF($B$8="Phones",Report!Q28,Report!Q28+$AF20)),"")</f>
        <v/>
      </c>
      <c r="R12" s="201"/>
      <c r="S12" s="194" t="str">
        <f>IF(AND(OR(R11="=",R11="≤"),S11&lt;&gt;""), MIN(S11+15,IF($B$8="Phones",Report!S28,Report!S28+$AF19)),"")</f>
        <v/>
      </c>
      <c r="T12" s="192"/>
      <c r="U12" s="194" t="str">
        <f>IF(AND(OR(T11="=",T11="≤"),U11&lt;&gt;""), MIN(U11+15,IF($B$8="Phones",Report!U28,Report!U28+$AF16)),"")</f>
        <v/>
      </c>
      <c r="V12" s="192"/>
      <c r="W12" s="193" t="str">
        <f>IF(AND(OR(V11="=",V11="≤"),W11&lt;&gt;""), MIN(W11+15,IF($B$8="Phones",Report!W28,Report!W28+$AF15)),"")</f>
        <v/>
      </c>
      <c r="X12" s="211"/>
      <c r="Y12" s="211"/>
      <c r="Z12" s="211"/>
      <c r="AA12" s="213"/>
      <c r="AB12" s="211"/>
      <c r="AC12" s="211"/>
      <c r="AD12" s="211"/>
      <c r="AE12" s="211"/>
      <c r="AF12" s="211"/>
      <c r="AG12" s="211"/>
      <c r="AH12" s="211"/>
      <c r="AI12" s="211"/>
      <c r="AJ12" s="211"/>
      <c r="AK12" s="51"/>
      <c r="AL12" s="51"/>
      <c r="AM12" s="51"/>
      <c r="AN12" s="50"/>
      <c r="AO12" s="50"/>
      <c r="AP12" s="50"/>
      <c r="AQ12" s="50"/>
      <c r="AR12" s="50"/>
    </row>
    <row r="13" spans="1:44" x14ac:dyDescent="0.2">
      <c r="A13" s="152"/>
      <c r="B13" s="172" t="s">
        <v>319</v>
      </c>
      <c r="D13" s="200"/>
      <c r="E13" s="194" t="str">
        <f>IF(AND(OR(D$11="=",D$11="&gt;"),E$11&lt;&gt;""), E$11-15,"")</f>
        <v/>
      </c>
      <c r="F13" s="192"/>
      <c r="G13" s="194" t="str">
        <f>IF(AND(OR(F$11="=",F$11="&gt;"),G$11&lt;&gt;""), G$11-15,"")</f>
        <v/>
      </c>
      <c r="H13" s="192"/>
      <c r="I13" s="194" t="str">
        <f>IF(AND(OR(H$11="=",H$11="&gt;"),I$11&lt;&gt;""), I$11-15,"")</f>
        <v/>
      </c>
      <c r="J13" s="192"/>
      <c r="K13" s="194" t="str">
        <f>IF(AND(OR(J$11="=",J$11="&gt;"),K$11&lt;&gt;""), K$11-15,"")</f>
        <v/>
      </c>
      <c r="L13" s="192"/>
      <c r="M13" s="193" t="str">
        <f>IF(AND(OR(L$11="=",L$11="&gt;"),M$11&lt;&gt;""), M$11-15,"")</f>
        <v/>
      </c>
      <c r="N13" s="191"/>
      <c r="O13" s="194" t="str">
        <f>IF(AND(OR(N$11="=",N$11="&gt;"),O$11&lt;&gt;""), O$11-15,"")</f>
        <v/>
      </c>
      <c r="P13" s="192"/>
      <c r="Q13" s="194" t="str">
        <f>IF(AND(OR(P$11="=",P$11="&gt;"),Q$11&lt;&gt;""), Q$11-15,"")</f>
        <v/>
      </c>
      <c r="R13" s="192"/>
      <c r="S13" s="194" t="str">
        <f>IF(AND(OR(R$11="=",R$11="&gt;"),S$11&lt;&gt;""), S$11-15,"")</f>
        <v/>
      </c>
      <c r="T13" s="192"/>
      <c r="U13" s="194" t="str">
        <f>IF(AND(OR(T$11="=",T$11="&gt;"),U$11&lt;&gt;""), U$11-15,"")</f>
        <v/>
      </c>
      <c r="V13" s="192"/>
      <c r="W13" s="193" t="str">
        <f>IF(AND(OR(V$11="=",V$11="&gt;"),W$11&lt;&gt;""), W$11-15,"")</f>
        <v/>
      </c>
      <c r="X13" s="211"/>
      <c r="Y13" s="211"/>
      <c r="Z13" s="211"/>
      <c r="AA13" s="213"/>
      <c r="AB13" s="211"/>
      <c r="AC13" s="211"/>
      <c r="AD13" s="211"/>
      <c r="AE13" s="211"/>
      <c r="AF13" s="211"/>
      <c r="AG13" s="211"/>
      <c r="AH13" s="211"/>
      <c r="AI13" s="211"/>
      <c r="AJ13" s="211"/>
      <c r="AK13" s="51"/>
      <c r="AL13" s="51"/>
      <c r="AM13" s="51"/>
      <c r="AN13" s="50"/>
      <c r="AO13" s="50"/>
      <c r="AP13" s="50"/>
      <c r="AQ13" s="50"/>
      <c r="AR13" s="50"/>
    </row>
    <row r="14" spans="1:44" x14ac:dyDescent="0.2">
      <c r="D14" s="336" t="s">
        <v>35</v>
      </c>
      <c r="E14" s="337"/>
      <c r="F14" s="337"/>
      <c r="G14" s="337"/>
      <c r="H14" s="337"/>
      <c r="I14" s="337"/>
      <c r="J14" s="337"/>
      <c r="K14" s="337"/>
      <c r="L14" s="337"/>
      <c r="M14" s="338"/>
      <c r="N14" s="336" t="s">
        <v>35</v>
      </c>
      <c r="O14" s="337"/>
      <c r="P14" s="337"/>
      <c r="Q14" s="337"/>
      <c r="R14" s="337"/>
      <c r="S14" s="337"/>
      <c r="T14" s="337"/>
      <c r="U14" s="337"/>
      <c r="V14" s="337"/>
      <c r="W14" s="338"/>
      <c r="X14" s="211"/>
      <c r="Y14" s="211"/>
      <c r="Z14" s="211"/>
      <c r="AA14" s="213" t="s">
        <v>266</v>
      </c>
      <c r="AB14" s="214" t="s">
        <v>262</v>
      </c>
      <c r="AC14" s="214" t="s">
        <v>263</v>
      </c>
      <c r="AD14" s="214" t="s">
        <v>264</v>
      </c>
      <c r="AE14" s="214" t="s">
        <v>265</v>
      </c>
      <c r="AF14" s="215" t="s">
        <v>260</v>
      </c>
      <c r="AG14" s="211"/>
      <c r="AH14" s="211"/>
      <c r="AI14" s="211"/>
      <c r="AJ14" s="211"/>
      <c r="AK14" s="51"/>
      <c r="AL14" s="51"/>
      <c r="AM14" s="51"/>
      <c r="AN14" s="50"/>
      <c r="AO14" s="50"/>
      <c r="AP14" s="50"/>
      <c r="AQ14" s="50"/>
      <c r="AR14" s="50"/>
    </row>
    <row r="15" spans="1:44" x14ac:dyDescent="0.2">
      <c r="D15" s="334">
        <v>500</v>
      </c>
      <c r="E15" s="333"/>
      <c r="F15" s="332" t="s">
        <v>11</v>
      </c>
      <c r="G15" s="333"/>
      <c r="H15" s="332" t="s">
        <v>12</v>
      </c>
      <c r="I15" s="333"/>
      <c r="J15" s="332" t="s">
        <v>13</v>
      </c>
      <c r="K15" s="333"/>
      <c r="L15" s="332" t="s">
        <v>37</v>
      </c>
      <c r="M15" s="335"/>
      <c r="N15" s="334">
        <v>500</v>
      </c>
      <c r="O15" s="333"/>
      <c r="P15" s="332" t="s">
        <v>11</v>
      </c>
      <c r="Q15" s="333"/>
      <c r="R15" s="332" t="s">
        <v>12</v>
      </c>
      <c r="S15" s="333"/>
      <c r="T15" s="332" t="s">
        <v>13</v>
      </c>
      <c r="U15" s="333"/>
      <c r="V15" s="195"/>
      <c r="W15" s="142" t="s">
        <v>37</v>
      </c>
      <c r="X15" s="211"/>
      <c r="Y15" s="211"/>
      <c r="Z15" s="211" t="s">
        <v>260</v>
      </c>
      <c r="AA15" s="213" t="s">
        <v>255</v>
      </c>
      <c r="AB15" s="211">
        <v>10</v>
      </c>
      <c r="AC15" s="211">
        <v>5</v>
      </c>
      <c r="AD15" s="211">
        <v>0</v>
      </c>
      <c r="AE15" s="211">
        <v>0</v>
      </c>
      <c r="AF15" s="212">
        <f>IF($B$7&lt;13,AB15,(IF($B$7&lt;25,AC15,AD15)))</f>
        <v>10</v>
      </c>
      <c r="AG15" s="211"/>
      <c r="AH15" s="211"/>
      <c r="AI15" s="211"/>
      <c r="AJ15" s="211"/>
      <c r="AK15" s="51"/>
      <c r="AL15" s="51"/>
      <c r="AM15" s="51"/>
      <c r="AN15" s="50"/>
      <c r="AO15" s="50"/>
      <c r="AP15" s="50"/>
      <c r="AQ15" s="50"/>
      <c r="AR15" s="50"/>
    </row>
    <row r="16" spans="1:44" x14ac:dyDescent="0.2">
      <c r="D16" s="206">
        <f>Report!D35</f>
        <v>0</v>
      </c>
      <c r="E16" s="207" t="str">
        <f>IF(Report!E35="","",Report!E35 + $AF$28 - IF($B$9="Pips", $AF$10, $AG$10))</f>
        <v/>
      </c>
      <c r="F16" s="208">
        <f>Report!F35</f>
        <v>0</v>
      </c>
      <c r="G16" s="207" t="str">
        <f>IF(Report!G35="","",Report!G35 + $AF$27 - IF($B$9="Pips", $AF$9, $AG$9))</f>
        <v/>
      </c>
      <c r="H16" s="208">
        <f>Report!H35</f>
        <v>0</v>
      </c>
      <c r="I16" s="207" t="str">
        <f>IF(Report!I35="","",Report!I35 + $AF$26 - IF($B$9="Pips", $AF$8, $AG$8))</f>
        <v/>
      </c>
      <c r="J16" s="208">
        <f>Report!J35</f>
        <v>0</v>
      </c>
      <c r="K16" s="207" t="str">
        <f>IF(Report!K35="","",Report!K35 + $AF$25 - IF($B$9="Pips", $AF$7, $AG$7))</f>
        <v/>
      </c>
      <c r="L16" s="208">
        <f>Report!L35</f>
        <v>0</v>
      </c>
      <c r="M16" s="209" t="str">
        <f>IF(Report!M35="","",Report!M35 + $AF$24 - IF($B$9="Pips", $AF$6, $AG$6))</f>
        <v/>
      </c>
      <c r="N16" s="206">
        <f>Report!N35</f>
        <v>0</v>
      </c>
      <c r="O16" s="207" t="str">
        <f>IF(Report!O35="","",Report!O35 + $AF$28 - IF($B$9="Pips", $AF$10, $AG$10))</f>
        <v/>
      </c>
      <c r="P16" s="208">
        <f>Report!P35</f>
        <v>0</v>
      </c>
      <c r="Q16" s="207" t="str">
        <f>IF(Report!Q35="","",Report!Q35 + $AF$27 - IF($B$9="Pips", $AF$9, $AG$9))</f>
        <v/>
      </c>
      <c r="R16" s="208">
        <f>Report!R35</f>
        <v>0</v>
      </c>
      <c r="S16" s="207" t="str">
        <f>IF(Report!S35="","",Report!S35 + $AF$26 - IF($B$9="Pips", $AF$8, $AG$8))</f>
        <v/>
      </c>
      <c r="T16" s="208">
        <f>Report!T35</f>
        <v>0</v>
      </c>
      <c r="U16" s="207" t="str">
        <f>IF(Report!U35="","",Report!U35 + $AF$25 - IF($B$9="Pips", $AF$7, $AG$7))</f>
        <v/>
      </c>
      <c r="V16" s="208">
        <f>Report!V35</f>
        <v>0</v>
      </c>
      <c r="W16" s="209" t="str">
        <f>IF(Report!W35="","",Report!W35 + $AF$24 - IF($B$9="Pips", $AF$6, $AG$6))</f>
        <v/>
      </c>
      <c r="X16" s="211"/>
      <c r="Y16" s="211"/>
      <c r="Z16" s="211"/>
      <c r="AA16" s="213" t="s">
        <v>256</v>
      </c>
      <c r="AB16" s="211">
        <v>10</v>
      </c>
      <c r="AC16" s="211">
        <v>5</v>
      </c>
      <c r="AD16" s="211">
        <v>0</v>
      </c>
      <c r="AE16" s="211">
        <v>0</v>
      </c>
      <c r="AF16" s="212">
        <f>IF($B$7&lt;13,AB16,(IF($B$7&lt;25,AC16,AD16)))</f>
        <v>10</v>
      </c>
      <c r="AG16" s="211"/>
      <c r="AH16" s="211"/>
      <c r="AI16" s="211"/>
      <c r="AJ16" s="211"/>
      <c r="AK16" s="51"/>
      <c r="AL16" s="51"/>
      <c r="AM16" s="51"/>
      <c r="AN16" s="50"/>
      <c r="AO16" s="50"/>
      <c r="AP16" s="50"/>
      <c r="AQ16" s="50"/>
      <c r="AR16" s="50"/>
    </row>
    <row r="17" spans="1:44" x14ac:dyDescent="0.2">
      <c r="B17" t="s">
        <v>318</v>
      </c>
      <c r="D17" s="191"/>
      <c r="E17" s="194" t="str">
        <f>IF(AND(OR(D16="=",D16="≤"),E16&lt;&gt;""), MIN(E16+15,Report!E35+$AF28),"")</f>
        <v/>
      </c>
      <c r="F17" s="201" t="s">
        <v>320</v>
      </c>
      <c r="G17" s="194" t="str">
        <f>IF(AND(OR(F16="=",F16="≤"),G16&lt;&gt;""), MIN(G16+15,Report!G35+$AF27),"")</f>
        <v/>
      </c>
      <c r="H17" s="201" t="s">
        <v>320</v>
      </c>
      <c r="I17" s="194" t="str">
        <f>IF(AND(OR(H16="=",H16="≤"),I16&lt;&gt;""), MIN(I16+15,Report!I35+$AF26),"")</f>
        <v/>
      </c>
      <c r="J17" s="201" t="s">
        <v>320</v>
      </c>
      <c r="K17" s="194" t="str">
        <f>IF(AND(OR(J16="=",J16="≤"),K16&lt;&gt;""), MIN(K16+15,Report!K35+$AF25),"")</f>
        <v/>
      </c>
      <c r="L17" s="201" t="s">
        <v>320</v>
      </c>
      <c r="M17" s="193" t="str">
        <f>IF(AND(OR(L16="=",L16="≤"),M16&lt;&gt;""), MIN(M16+15,Report!M35+$AF24),"")</f>
        <v/>
      </c>
      <c r="N17" s="191"/>
      <c r="O17" s="194" t="str">
        <f>IF(AND(OR(N16="=",N16="≤"),O16&lt;&gt;""), MIN(O16+15,Report!O35+$AF28),"")</f>
        <v/>
      </c>
      <c r="P17" s="192"/>
      <c r="Q17" s="194" t="str">
        <f>IF(AND(OR(P16="=",P16="≤"),Q16&lt;&gt;""), MIN(Q16+15,Report!Q35+$AF27),"")</f>
        <v/>
      </c>
      <c r="R17" s="192"/>
      <c r="S17" s="194" t="str">
        <f>IF(AND(OR(R16="=",R16="≤"),S16&lt;&gt;""), MIN(S16+15,Report!S35+$AF26),"")</f>
        <v/>
      </c>
      <c r="T17" s="192"/>
      <c r="U17" s="194" t="str">
        <f>IF(AND(OR(T16="=",T16="≤"),U16&lt;&gt;""), MIN(U16+15,Report!U35+$AF25),"")</f>
        <v/>
      </c>
      <c r="V17" s="192"/>
      <c r="W17" s="193" t="str">
        <f>IF(AND(OR(V16="=",V16="≤"),W16&lt;&gt;""), MIN(W16+15,Report!W35+$AF24),"")</f>
        <v/>
      </c>
      <c r="X17" s="211"/>
      <c r="Y17" s="211"/>
      <c r="Z17" s="211"/>
      <c r="AA17" s="213"/>
      <c r="AB17" s="211"/>
      <c r="AC17" s="211"/>
      <c r="AD17" s="211"/>
      <c r="AE17" s="211"/>
      <c r="AF17" s="212"/>
      <c r="AG17" s="211"/>
      <c r="AH17" s="211"/>
      <c r="AI17" s="211"/>
      <c r="AJ17" s="211"/>
      <c r="AK17" s="51"/>
      <c r="AL17" s="51"/>
      <c r="AM17" s="51"/>
      <c r="AN17" s="50"/>
      <c r="AO17" s="50"/>
      <c r="AP17" s="50"/>
      <c r="AQ17" s="50"/>
      <c r="AR17" s="50"/>
    </row>
    <row r="18" spans="1:44" ht="13.5" thickBot="1" x14ac:dyDescent="0.25">
      <c r="B18" t="s">
        <v>319</v>
      </c>
      <c r="D18" s="196"/>
      <c r="E18" s="197" t="str">
        <f>IF(AND(OR(D$16="=",D$16="&gt;"),E$16&lt;&gt;""), E$16-15,"")</f>
        <v/>
      </c>
      <c r="F18" s="198"/>
      <c r="G18" s="197" t="str">
        <f>IF(AND(OR(F$16="=",F$16="&gt;"),G$16&lt;&gt;""), G$16-15,"")</f>
        <v/>
      </c>
      <c r="H18" s="198"/>
      <c r="I18" s="197" t="str">
        <f>IF(AND(OR(H$16="=",H$16="&gt;"),I$16&lt;&gt;""), I$16-15,"")</f>
        <v/>
      </c>
      <c r="J18" s="198"/>
      <c r="K18" s="197" t="str">
        <f>IF(AND(OR(J$16="=",J$16="&gt;"),K$16&lt;&gt;""), K$16-15,"")</f>
        <v/>
      </c>
      <c r="L18" s="198"/>
      <c r="M18" s="199" t="str">
        <f>IF(AND(OR(L$16="=",L$16="&gt;"),M$16&lt;&gt;""), M$16-15,"")</f>
        <v/>
      </c>
      <c r="N18" s="196"/>
      <c r="O18" s="197" t="str">
        <f>IF(AND(OR(N$16="=",N$16="&gt;"),O$16&lt;&gt;""), O$16-15,"")</f>
        <v/>
      </c>
      <c r="P18" s="198"/>
      <c r="Q18" s="197" t="str">
        <f>IF(AND(OR(P$16="=",P$16="&gt;"),Q$16&lt;&gt;""), Q$16-15,"")</f>
        <v/>
      </c>
      <c r="R18" s="198"/>
      <c r="S18" s="197" t="str">
        <f>IF(AND(OR(R$16="=",R$16="&gt;"),S$16&lt;&gt;""), S$16-15,"")</f>
        <v/>
      </c>
      <c r="T18" s="198"/>
      <c r="U18" s="197" t="str">
        <f>IF(AND(OR(T$16="=",T$16="&gt;"),U$16&lt;&gt;""), U$16-15,"")</f>
        <v/>
      </c>
      <c r="V18" s="198"/>
      <c r="W18" s="199" t="str">
        <f>IF(AND(OR(V$16="=",V$16="&gt;"),W$16&lt;&gt;""), W$16-15,"")</f>
        <v/>
      </c>
      <c r="X18" s="211"/>
      <c r="Y18" s="211"/>
      <c r="Z18" s="211"/>
      <c r="AA18" s="213"/>
      <c r="AB18" s="211"/>
      <c r="AC18" s="211"/>
      <c r="AD18" s="211"/>
      <c r="AE18" s="211"/>
      <c r="AF18" s="212"/>
      <c r="AG18" s="211"/>
      <c r="AH18" s="211"/>
      <c r="AI18" s="211"/>
      <c r="AJ18" s="211"/>
      <c r="AK18" s="51"/>
      <c r="AL18" s="51"/>
      <c r="AM18" s="51"/>
      <c r="AN18" s="50"/>
      <c r="AO18" s="50"/>
      <c r="AP18" s="50"/>
      <c r="AQ18" s="50"/>
      <c r="AR18" s="50"/>
    </row>
    <row r="19" spans="1:44" x14ac:dyDescent="0.2">
      <c r="A19" s="9"/>
      <c r="B19" s="9"/>
      <c r="C19" s="9"/>
      <c r="D19" s="9"/>
      <c r="E19" s="9"/>
      <c r="F19" s="9"/>
      <c r="G19" s="9"/>
      <c r="H19" s="9"/>
      <c r="I19" s="9"/>
      <c r="J19" s="9"/>
      <c r="K19" s="9"/>
      <c r="L19" s="9"/>
      <c r="M19" s="9"/>
      <c r="N19" s="9"/>
      <c r="O19" s="9"/>
      <c r="P19" s="9"/>
      <c r="Q19" s="9"/>
      <c r="R19" s="9"/>
      <c r="S19" s="9"/>
      <c r="T19" s="9"/>
      <c r="U19" s="9"/>
      <c r="V19" s="9"/>
      <c r="W19" s="9"/>
      <c r="X19" s="211"/>
      <c r="Y19" s="211"/>
      <c r="Z19" s="211"/>
      <c r="AA19" s="213" t="s">
        <v>12</v>
      </c>
      <c r="AB19" s="211">
        <v>5</v>
      </c>
      <c r="AC19" s="211">
        <v>0</v>
      </c>
      <c r="AD19" s="211">
        <v>0</v>
      </c>
      <c r="AE19" s="211">
        <v>0</v>
      </c>
      <c r="AF19" s="212">
        <f>IF($B$7&lt;13,AB19,(IF($B$7&lt;25,AC19,AD19)))</f>
        <v>5</v>
      </c>
      <c r="AG19" s="211"/>
      <c r="AH19" s="211"/>
      <c r="AI19" s="211"/>
      <c r="AJ19" s="211"/>
      <c r="AK19" s="51"/>
      <c r="AL19" s="51"/>
      <c r="AM19" s="51"/>
      <c r="AN19" s="50"/>
      <c r="AO19" s="50"/>
      <c r="AP19" s="50"/>
      <c r="AQ19" s="50"/>
      <c r="AR19" s="50"/>
    </row>
    <row r="20" spans="1:44" x14ac:dyDescent="0.2">
      <c r="A20" s="9" t="s">
        <v>326</v>
      </c>
      <c r="B20" s="9"/>
      <c r="C20" s="180"/>
      <c r="D20" s="9"/>
      <c r="E20" s="9"/>
      <c r="F20" s="9"/>
      <c r="G20" s="9"/>
      <c r="H20" s="9"/>
      <c r="I20" s="9"/>
      <c r="J20" s="9"/>
      <c r="K20" s="9"/>
      <c r="L20" s="9"/>
      <c r="M20" s="9"/>
      <c r="N20" s="9"/>
      <c r="O20" s="9"/>
      <c r="P20" s="9"/>
      <c r="Q20" s="9"/>
      <c r="R20" s="9"/>
      <c r="S20" s="9"/>
      <c r="T20" s="9"/>
      <c r="U20" s="9"/>
      <c r="V20" s="9"/>
      <c r="W20" s="9"/>
      <c r="X20" s="211"/>
      <c r="Y20" s="211"/>
      <c r="Z20" s="211"/>
      <c r="AA20" s="213" t="s">
        <v>11</v>
      </c>
      <c r="AB20" s="211">
        <v>5</v>
      </c>
      <c r="AC20" s="211">
        <v>0</v>
      </c>
      <c r="AD20" s="211">
        <v>0</v>
      </c>
      <c r="AE20" s="211">
        <v>0</v>
      </c>
      <c r="AF20" s="212">
        <f>IF($B$7&lt;13,AB20,(IF($B$7&lt;25,AC20,AD20)))</f>
        <v>5</v>
      </c>
      <c r="AG20" s="211"/>
      <c r="AH20" s="211"/>
      <c r="AI20" s="211"/>
      <c r="AJ20" s="211"/>
      <c r="AK20" s="51"/>
      <c r="AL20" s="51"/>
      <c r="AM20" s="51"/>
      <c r="AN20" s="50"/>
      <c r="AO20" s="50"/>
      <c r="AP20" s="50"/>
      <c r="AQ20" s="50"/>
      <c r="AR20" s="50"/>
    </row>
    <row r="21" spans="1:44" x14ac:dyDescent="0.2">
      <c r="A21" s="9"/>
      <c r="B21" s="9"/>
      <c r="C21" s="9"/>
      <c r="D21" s="9"/>
      <c r="E21" s="9"/>
      <c r="F21" s="9"/>
      <c r="G21" s="9"/>
      <c r="H21" s="9"/>
      <c r="I21" s="9"/>
      <c r="J21" s="9"/>
      <c r="K21" s="9"/>
      <c r="L21" s="9"/>
      <c r="M21" s="9"/>
      <c r="N21" s="9"/>
      <c r="O21" s="9"/>
      <c r="P21" s="9"/>
      <c r="Q21" s="9"/>
      <c r="R21" s="9"/>
      <c r="S21" s="9"/>
      <c r="T21" s="9"/>
      <c r="U21" s="9"/>
      <c r="V21" s="9"/>
      <c r="W21" s="9"/>
      <c r="X21" s="211"/>
      <c r="Y21" s="211"/>
      <c r="Z21" s="211"/>
      <c r="AA21" s="213">
        <v>500</v>
      </c>
      <c r="AB21" s="211">
        <v>5</v>
      </c>
      <c r="AC21" s="211">
        <v>0</v>
      </c>
      <c r="AD21" s="211">
        <v>0</v>
      </c>
      <c r="AE21" s="211"/>
      <c r="AF21" s="212">
        <f>IF($B$7&lt;13,AB21,(IF($B$7&lt;25,AC21,AD21)))</f>
        <v>5</v>
      </c>
      <c r="AG21" s="211"/>
      <c r="AH21" s="211"/>
      <c r="AI21" s="211"/>
      <c r="AJ21" s="211"/>
      <c r="AK21" s="51"/>
      <c r="AL21" s="51"/>
      <c r="AM21" s="51"/>
      <c r="AN21" s="50"/>
      <c r="AO21" s="50"/>
      <c r="AP21" s="50"/>
      <c r="AQ21" s="50"/>
      <c r="AR21" s="50"/>
    </row>
    <row r="22" spans="1:44" x14ac:dyDescent="0.2">
      <c r="A22" s="9"/>
      <c r="B22" s="9"/>
      <c r="C22" s="9"/>
      <c r="D22" s="9"/>
      <c r="E22" s="9"/>
      <c r="F22" s="9"/>
      <c r="G22" s="9"/>
      <c r="H22" s="9"/>
      <c r="I22" s="9"/>
      <c r="J22" s="9"/>
      <c r="K22" s="9"/>
      <c r="L22" s="9"/>
      <c r="M22" s="9"/>
      <c r="N22" s="9"/>
      <c r="O22" s="9"/>
      <c r="P22" s="9"/>
      <c r="Q22" s="9"/>
      <c r="R22" s="9"/>
      <c r="S22" s="9"/>
      <c r="T22" s="9"/>
      <c r="U22" s="9"/>
      <c r="V22" s="9"/>
      <c r="W22" s="9"/>
      <c r="X22" s="211"/>
      <c r="Y22" s="211"/>
      <c r="Z22" s="211"/>
      <c r="AA22" s="211"/>
      <c r="AB22" s="211"/>
      <c r="AC22" s="211"/>
      <c r="AD22" s="211"/>
      <c r="AE22" s="211"/>
      <c r="AF22" s="212"/>
      <c r="AG22" s="211"/>
      <c r="AH22" s="211"/>
      <c r="AI22" s="211"/>
      <c r="AJ22" s="211"/>
      <c r="AK22" s="51"/>
      <c r="AL22" s="51"/>
      <c r="AM22" s="51"/>
      <c r="AN22" s="50"/>
      <c r="AO22" s="50"/>
      <c r="AP22" s="50"/>
      <c r="AQ22" s="50"/>
      <c r="AR22" s="50"/>
    </row>
    <row r="23" spans="1:44" x14ac:dyDescent="0.2">
      <c r="A23" s="9" t="s">
        <v>327</v>
      </c>
      <c r="B23" s="9"/>
      <c r="C23" s="9"/>
      <c r="D23" s="9"/>
      <c r="E23" s="9"/>
      <c r="F23" s="9"/>
      <c r="G23" s="9"/>
      <c r="H23" s="9"/>
      <c r="I23" s="9"/>
      <c r="J23" s="9"/>
      <c r="K23" s="9"/>
      <c r="L23" s="9"/>
      <c r="M23" s="9"/>
      <c r="N23" s="9"/>
      <c r="O23" s="9"/>
      <c r="P23" s="9"/>
      <c r="Q23" s="9"/>
      <c r="R23" s="9"/>
      <c r="S23" s="9"/>
      <c r="T23" s="9"/>
      <c r="U23" s="9"/>
      <c r="V23" s="9"/>
      <c r="W23" s="9"/>
      <c r="X23" s="211"/>
      <c r="Y23" s="211"/>
      <c r="Z23" s="211"/>
      <c r="AA23" s="211"/>
      <c r="AB23" s="211"/>
      <c r="AC23" s="211"/>
      <c r="AD23" s="211"/>
      <c r="AE23" s="211"/>
      <c r="AF23" s="212" t="s">
        <v>261</v>
      </c>
      <c r="AG23" s="211"/>
      <c r="AH23" s="211"/>
      <c r="AI23" s="211"/>
      <c r="AJ23" s="211"/>
      <c r="AK23" s="51"/>
      <c r="AL23" s="51"/>
      <c r="AM23" s="51"/>
      <c r="AN23" s="50"/>
      <c r="AO23" s="50"/>
      <c r="AP23" s="50"/>
      <c r="AQ23" s="50"/>
      <c r="AR23" s="50"/>
    </row>
    <row r="24" spans="1:44" ht="13.5" x14ac:dyDescent="0.25">
      <c r="A24" s="9" t="s">
        <v>328</v>
      </c>
      <c r="B24" s="9"/>
      <c r="C24" s="9"/>
      <c r="D24" s="9"/>
      <c r="E24" s="9"/>
      <c r="F24" s="9"/>
      <c r="G24" s="218"/>
      <c r="H24" s="9"/>
      <c r="I24" s="9"/>
      <c r="J24" s="9"/>
      <c r="K24" s="9"/>
      <c r="L24" s="9"/>
      <c r="M24" s="9"/>
      <c r="N24" s="9"/>
      <c r="O24" s="9"/>
      <c r="P24" s="9"/>
      <c r="Q24" s="9"/>
      <c r="R24" s="9"/>
      <c r="S24" s="9"/>
      <c r="T24" s="9"/>
      <c r="U24" s="9"/>
      <c r="V24" s="9"/>
      <c r="W24" s="9"/>
      <c r="X24" s="211"/>
      <c r="Y24" s="211"/>
      <c r="Z24" s="211" t="s">
        <v>261</v>
      </c>
      <c r="AA24" s="213" t="s">
        <v>255</v>
      </c>
      <c r="AB24" s="211">
        <v>5</v>
      </c>
      <c r="AC24" s="211">
        <v>0</v>
      </c>
      <c r="AD24" s="211">
        <v>0</v>
      </c>
      <c r="AE24" s="211">
        <v>0</v>
      </c>
      <c r="AF24" s="212">
        <f>IF($B$7&lt;13,AB24,(IF($B$7&lt;25,AC24,AD24)))</f>
        <v>5</v>
      </c>
      <c r="AG24" s="211"/>
      <c r="AH24" s="211"/>
      <c r="AI24" s="211"/>
      <c r="AJ24" s="211"/>
      <c r="AK24" s="51"/>
      <c r="AL24" s="51"/>
      <c r="AM24" s="51"/>
      <c r="AN24" s="50"/>
      <c r="AO24" s="50"/>
      <c r="AP24" s="50"/>
      <c r="AQ24" s="50"/>
      <c r="AR24" s="50"/>
    </row>
    <row r="25" spans="1:44" x14ac:dyDescent="0.2">
      <c r="B25" s="9"/>
      <c r="C25" s="9"/>
      <c r="D25" s="9"/>
      <c r="E25" s="9"/>
      <c r="F25" s="9"/>
      <c r="G25" s="9"/>
      <c r="H25" s="9"/>
      <c r="I25" s="9"/>
      <c r="J25" s="9"/>
      <c r="K25" s="9"/>
      <c r="L25" s="9"/>
      <c r="M25" s="9"/>
      <c r="N25" s="9"/>
      <c r="O25" s="9"/>
      <c r="P25" s="9"/>
      <c r="Q25" s="9"/>
      <c r="R25" s="9"/>
      <c r="S25" s="9"/>
      <c r="T25" s="9"/>
      <c r="U25" s="9"/>
      <c r="V25" s="9"/>
      <c r="W25" s="9"/>
      <c r="X25" s="211"/>
      <c r="Y25" s="211"/>
      <c r="Z25" s="211"/>
      <c r="AA25" s="213" t="s">
        <v>256</v>
      </c>
      <c r="AB25" s="211">
        <v>10</v>
      </c>
      <c r="AC25" s="211">
        <v>5</v>
      </c>
      <c r="AD25" s="211">
        <v>0</v>
      </c>
      <c r="AE25" s="211">
        <v>0</v>
      </c>
      <c r="AF25" s="212">
        <f>IF($B$7&lt;13,AB25,(IF($B$7&lt;25,AC25,(IF($B$7&lt;105,AD25,AE25)))))</f>
        <v>10</v>
      </c>
      <c r="AG25" s="211"/>
      <c r="AH25" s="211"/>
      <c r="AI25" s="211"/>
      <c r="AJ25" s="211"/>
      <c r="AK25" s="51"/>
      <c r="AL25" s="51"/>
      <c r="AM25" s="51"/>
      <c r="AN25" s="50"/>
      <c r="AO25" s="50"/>
      <c r="AP25" s="50"/>
      <c r="AQ25" s="50"/>
      <c r="AR25" s="50"/>
    </row>
    <row r="26" spans="1:44" x14ac:dyDescent="0.2">
      <c r="B26" s="9"/>
      <c r="C26" s="9"/>
      <c r="D26" s="9"/>
      <c r="E26" s="9"/>
      <c r="F26" s="9"/>
      <c r="G26" s="9"/>
      <c r="H26" s="9"/>
      <c r="I26" s="9"/>
      <c r="J26" s="9"/>
      <c r="K26" s="9"/>
      <c r="L26" s="9"/>
      <c r="M26" s="9"/>
      <c r="N26" s="9"/>
      <c r="O26" s="9"/>
      <c r="P26" s="9"/>
      <c r="Q26" s="9"/>
      <c r="R26" s="9"/>
      <c r="S26" s="9"/>
      <c r="T26" s="9"/>
      <c r="U26" s="9"/>
      <c r="V26" s="9"/>
      <c r="W26" s="9"/>
      <c r="X26" s="211"/>
      <c r="Y26" s="211"/>
      <c r="Z26" s="211"/>
      <c r="AA26" s="213" t="s">
        <v>12</v>
      </c>
      <c r="AB26" s="211">
        <v>5</v>
      </c>
      <c r="AC26" s="211">
        <v>0</v>
      </c>
      <c r="AD26" s="211">
        <v>0</v>
      </c>
      <c r="AE26" s="211">
        <v>0</v>
      </c>
      <c r="AF26" s="212">
        <f>IF($B$7&lt;13,AB26,(IF($B$7&lt;25,AC26,(IF($B$7&lt;105,AD26,AE26)))))</f>
        <v>5</v>
      </c>
      <c r="AG26" s="211"/>
      <c r="AH26" s="211"/>
      <c r="AI26" s="211"/>
      <c r="AJ26" s="211"/>
      <c r="AK26" s="51"/>
      <c r="AL26" s="51"/>
      <c r="AM26" s="51"/>
      <c r="AN26" s="50"/>
      <c r="AO26" s="50"/>
      <c r="AP26" s="50"/>
      <c r="AQ26" s="50"/>
      <c r="AR26" s="50"/>
    </row>
    <row r="27" spans="1:44" x14ac:dyDescent="0.2">
      <c r="A27" s="9"/>
      <c r="B27" s="9"/>
      <c r="C27" s="9"/>
      <c r="D27" s="9"/>
      <c r="E27" s="9"/>
      <c r="F27" s="9"/>
      <c r="G27" s="9"/>
      <c r="H27" s="9"/>
      <c r="I27" s="9"/>
      <c r="J27" s="9"/>
      <c r="K27" s="9"/>
      <c r="L27" s="9"/>
      <c r="M27" s="9"/>
      <c r="N27" s="9"/>
      <c r="O27" s="9"/>
      <c r="P27" s="9"/>
      <c r="Q27" s="9"/>
      <c r="R27" s="9"/>
      <c r="S27" s="9"/>
      <c r="T27" s="9"/>
      <c r="U27" s="9"/>
      <c r="V27" s="9"/>
      <c r="W27" s="9"/>
      <c r="X27" s="211"/>
      <c r="Y27" s="211"/>
      <c r="Z27" s="211"/>
      <c r="AA27" s="213" t="s">
        <v>11</v>
      </c>
      <c r="AB27" s="211">
        <v>20</v>
      </c>
      <c r="AC27" s="211">
        <v>15</v>
      </c>
      <c r="AD27" s="211">
        <v>10</v>
      </c>
      <c r="AE27" s="211">
        <v>0</v>
      </c>
      <c r="AF27" s="212">
        <f>IF($B$7&lt;13,AB27,(IF($B$7&lt;25,AC27,(IF($B$7&lt;105,AD27,AE27)))))</f>
        <v>20</v>
      </c>
      <c r="AG27" s="211"/>
      <c r="AH27" s="211"/>
      <c r="AI27" s="211"/>
      <c r="AJ27" s="211"/>
      <c r="AK27" s="51"/>
      <c r="AL27" s="51"/>
      <c r="AM27" s="51"/>
      <c r="AN27" s="50"/>
      <c r="AO27" s="50"/>
      <c r="AP27" s="50"/>
      <c r="AQ27" s="50"/>
      <c r="AR27" s="50"/>
    </row>
    <row r="28" spans="1:44" x14ac:dyDescent="0.2">
      <c r="A28" s="9"/>
      <c r="B28" s="9"/>
      <c r="C28" s="9"/>
      <c r="D28" s="9"/>
      <c r="E28" s="9"/>
      <c r="F28" s="9"/>
      <c r="G28" s="9"/>
      <c r="H28" s="9"/>
      <c r="I28" s="9"/>
      <c r="J28" s="9"/>
      <c r="K28" s="9"/>
      <c r="L28" s="9"/>
      <c r="M28" s="9"/>
      <c r="N28" s="9"/>
      <c r="O28" s="9"/>
      <c r="P28" s="9"/>
      <c r="Q28" s="9"/>
      <c r="R28" s="9"/>
      <c r="S28" s="9"/>
      <c r="T28" s="9"/>
      <c r="U28" s="9"/>
      <c r="V28" s="9"/>
      <c r="W28" s="9"/>
      <c r="X28" s="211"/>
      <c r="Y28" s="211"/>
      <c r="Z28" s="211"/>
      <c r="AA28" s="213">
        <v>500</v>
      </c>
      <c r="AB28" s="211">
        <v>25</v>
      </c>
      <c r="AC28" s="211">
        <v>20</v>
      </c>
      <c r="AD28" s="211">
        <v>15</v>
      </c>
      <c r="AE28" s="211">
        <v>0</v>
      </c>
      <c r="AF28" s="212">
        <f>IF($B$7&lt;13,AB28,(IF($B$7&lt;25,AC28,(IF($B$7&lt;105,AD28,AE28)))))</f>
        <v>25</v>
      </c>
      <c r="AG28" s="211"/>
      <c r="AH28" s="211"/>
      <c r="AI28" s="211"/>
      <c r="AJ28" s="211"/>
      <c r="AK28" s="51"/>
      <c r="AL28" s="51"/>
      <c r="AM28" s="51"/>
      <c r="AN28" s="50"/>
      <c r="AO28" s="50"/>
      <c r="AP28" s="50"/>
      <c r="AQ28" s="50"/>
      <c r="AR28" s="50"/>
    </row>
    <row r="29" spans="1:44" x14ac:dyDescent="0.2">
      <c r="A29" s="9"/>
      <c r="B29" s="9"/>
      <c r="C29" s="9"/>
      <c r="D29" s="9"/>
      <c r="E29" s="9"/>
      <c r="F29" s="9"/>
      <c r="G29" s="9"/>
      <c r="H29" s="9"/>
      <c r="I29" s="9"/>
      <c r="J29" s="9"/>
      <c r="K29" s="9"/>
      <c r="L29" s="9"/>
      <c r="M29" s="9"/>
      <c r="N29" s="9"/>
      <c r="O29" s="9"/>
      <c r="P29" s="9"/>
      <c r="Q29" s="9"/>
      <c r="R29" s="9"/>
      <c r="S29" s="9"/>
      <c r="T29" s="9"/>
      <c r="U29" s="9"/>
      <c r="V29" s="9"/>
      <c r="W29" s="9"/>
      <c r="X29" s="211"/>
      <c r="Y29" s="211"/>
      <c r="Z29" s="211"/>
      <c r="AA29" s="211"/>
      <c r="AB29" s="211"/>
      <c r="AC29" s="211"/>
      <c r="AD29" s="211"/>
      <c r="AE29" s="211"/>
      <c r="AF29" s="211"/>
      <c r="AG29" s="211"/>
      <c r="AH29" s="211"/>
      <c r="AI29" s="211"/>
      <c r="AJ29" s="211"/>
      <c r="AK29" s="51"/>
      <c r="AL29" s="51"/>
      <c r="AM29" s="51"/>
      <c r="AN29" s="50"/>
      <c r="AO29" s="50"/>
      <c r="AP29" s="50"/>
      <c r="AQ29" s="50"/>
      <c r="AR29" s="50"/>
    </row>
    <row r="30" spans="1:44" x14ac:dyDescent="0.2">
      <c r="A30" s="9"/>
      <c r="B30" s="9"/>
      <c r="C30" s="9"/>
      <c r="D30" s="9"/>
      <c r="E30" s="9"/>
      <c r="F30" s="9"/>
      <c r="G30" s="9"/>
      <c r="H30" s="9"/>
      <c r="I30" s="9"/>
      <c r="J30" s="9"/>
      <c r="K30" s="9"/>
      <c r="L30" s="9"/>
      <c r="M30" s="9"/>
      <c r="N30" s="9"/>
      <c r="O30" s="9"/>
      <c r="P30" s="9"/>
      <c r="Q30" s="9"/>
      <c r="R30" s="9"/>
      <c r="S30" s="9"/>
      <c r="T30" s="9"/>
      <c r="U30" s="9"/>
      <c r="V30" s="9"/>
      <c r="W30" s="9"/>
      <c r="X30" s="50"/>
      <c r="Y30" s="50"/>
      <c r="Z30" s="50"/>
      <c r="AA30" s="50"/>
      <c r="AB30" s="50"/>
      <c r="AC30" s="50"/>
      <c r="AD30" s="50"/>
      <c r="AE30" s="50"/>
      <c r="AF30" s="50"/>
      <c r="AG30" s="50"/>
      <c r="AH30" s="50"/>
      <c r="AI30" s="50"/>
      <c r="AJ30" s="50"/>
      <c r="AK30" s="51"/>
      <c r="AL30" s="51"/>
      <c r="AM30" s="51"/>
      <c r="AN30" s="50"/>
      <c r="AO30" s="50"/>
      <c r="AP30" s="50"/>
      <c r="AQ30" s="50"/>
      <c r="AR30" s="50"/>
    </row>
    <row r="31" spans="1:44" x14ac:dyDescent="0.2">
      <c r="A31" s="9"/>
      <c r="B31" s="9"/>
      <c r="C31" s="9"/>
      <c r="D31" s="9"/>
      <c r="E31" s="9"/>
      <c r="F31" s="9"/>
      <c r="G31" s="9"/>
      <c r="H31" s="9"/>
      <c r="I31" s="9"/>
      <c r="J31" s="9"/>
      <c r="K31" s="9"/>
      <c r="L31" s="9"/>
      <c r="M31" s="9"/>
      <c r="N31" s="9"/>
      <c r="O31" s="9"/>
      <c r="P31" s="9"/>
      <c r="Q31" s="9"/>
      <c r="R31" s="9"/>
      <c r="S31" s="9"/>
      <c r="T31" s="9"/>
      <c r="U31" s="9"/>
      <c r="V31" s="9"/>
      <c r="W31" s="9"/>
      <c r="X31" s="50"/>
      <c r="Y31" s="50"/>
      <c r="Z31" s="50"/>
      <c r="AA31" s="50"/>
      <c r="AB31" s="50"/>
      <c r="AC31" s="50"/>
      <c r="AD31" s="50"/>
      <c r="AE31" s="50"/>
      <c r="AF31" s="50"/>
      <c r="AG31" s="50"/>
      <c r="AH31" s="50"/>
      <c r="AI31" s="50"/>
      <c r="AJ31" s="50"/>
      <c r="AK31" s="51"/>
      <c r="AL31" s="51"/>
      <c r="AM31" s="51"/>
      <c r="AN31" s="9"/>
      <c r="AO31" s="9"/>
    </row>
    <row r="32" spans="1:44" x14ac:dyDescent="0.2">
      <c r="A32" s="9"/>
      <c r="B32" s="9"/>
      <c r="C32" s="9"/>
      <c r="D32" s="9"/>
      <c r="E32" s="9"/>
      <c r="F32" s="9"/>
      <c r="G32" s="9"/>
      <c r="H32" s="9"/>
      <c r="I32" s="9"/>
      <c r="J32" s="9"/>
      <c r="K32" s="9"/>
      <c r="L32" s="9"/>
      <c r="M32" s="9"/>
      <c r="N32" s="9"/>
      <c r="O32" s="9"/>
      <c r="P32" s="9"/>
      <c r="Q32" s="9"/>
      <c r="R32" s="9"/>
      <c r="S32" s="9"/>
      <c r="T32" s="9"/>
      <c r="U32" s="9"/>
      <c r="V32" s="9"/>
      <c r="W32" s="9"/>
      <c r="X32" s="50"/>
      <c r="Y32" s="50"/>
      <c r="Z32" s="50"/>
      <c r="AA32" s="50"/>
      <c r="AB32" s="50"/>
      <c r="AC32" s="50"/>
      <c r="AD32" s="50"/>
      <c r="AE32" s="50"/>
      <c r="AF32" s="50"/>
      <c r="AG32" s="50"/>
      <c r="AH32" s="50"/>
      <c r="AI32" s="50"/>
      <c r="AJ32" s="50"/>
      <c r="AK32" s="51"/>
      <c r="AL32" s="51"/>
      <c r="AM32" s="51"/>
      <c r="AN32" s="9"/>
      <c r="AO32" s="9"/>
    </row>
    <row r="33" spans="1:41" x14ac:dyDescent="0.2">
      <c r="A33" s="9"/>
      <c r="B33" s="9"/>
      <c r="C33" s="9"/>
      <c r="D33" s="9"/>
      <c r="E33" s="9"/>
      <c r="F33" s="9"/>
      <c r="G33" s="9"/>
      <c r="H33" s="9"/>
      <c r="I33" s="9"/>
      <c r="J33" s="9"/>
      <c r="K33" s="9"/>
      <c r="L33" s="9"/>
      <c r="M33" s="9"/>
      <c r="N33" s="9"/>
      <c r="O33" s="9"/>
      <c r="P33" s="9"/>
      <c r="Q33" s="9"/>
      <c r="R33" s="9"/>
      <c r="S33" s="9"/>
      <c r="T33" s="9"/>
      <c r="U33" s="9"/>
      <c r="V33" s="9"/>
      <c r="W33" s="9"/>
      <c r="X33" s="51"/>
      <c r="Y33" s="51"/>
      <c r="Z33" s="51"/>
      <c r="AA33" s="51"/>
      <c r="AB33" s="51"/>
      <c r="AC33" s="51"/>
      <c r="AD33" s="51"/>
      <c r="AE33" s="51"/>
      <c r="AF33" s="51"/>
      <c r="AG33" s="51"/>
      <c r="AH33" s="51"/>
      <c r="AI33" s="51"/>
      <c r="AJ33" s="51"/>
      <c r="AK33" s="51"/>
      <c r="AL33" s="51"/>
      <c r="AM33" s="51"/>
      <c r="AN33" s="9"/>
      <c r="AO33" s="9"/>
    </row>
    <row r="34" spans="1:41" x14ac:dyDescent="0.2">
      <c r="A34" s="9"/>
      <c r="B34" s="9"/>
      <c r="C34" s="9"/>
      <c r="D34" s="9"/>
      <c r="E34" s="9"/>
      <c r="F34" s="9"/>
      <c r="G34" s="9"/>
      <c r="H34" s="9"/>
      <c r="I34" s="9"/>
      <c r="J34" s="9"/>
      <c r="K34" s="9"/>
      <c r="L34" s="9"/>
      <c r="M34" s="9"/>
      <c r="N34" s="9"/>
      <c r="O34" s="9"/>
      <c r="P34" s="9"/>
      <c r="Q34" s="9"/>
      <c r="R34" s="9"/>
      <c r="S34" s="9"/>
      <c r="T34" s="9"/>
      <c r="U34" s="9"/>
      <c r="V34" s="9"/>
      <c r="W34" s="9"/>
      <c r="X34" s="51"/>
      <c r="Y34" s="51"/>
      <c r="Z34" s="51"/>
      <c r="AA34" s="51"/>
      <c r="AB34" s="51"/>
      <c r="AC34" s="51"/>
      <c r="AD34" s="51"/>
      <c r="AE34" s="51"/>
      <c r="AF34" s="51"/>
      <c r="AG34" s="51"/>
      <c r="AH34" s="51"/>
      <c r="AI34" s="51"/>
      <c r="AJ34" s="51"/>
      <c r="AK34" s="51"/>
      <c r="AL34" s="51"/>
      <c r="AM34" s="51"/>
    </row>
    <row r="35" spans="1:41" x14ac:dyDescent="0.2">
      <c r="A35" s="9"/>
      <c r="B35" s="9"/>
      <c r="C35" s="9"/>
      <c r="D35" s="9"/>
      <c r="E35" s="9"/>
      <c r="F35" s="9"/>
      <c r="G35" s="9"/>
      <c r="H35" s="9"/>
      <c r="I35" s="9"/>
      <c r="J35" s="9"/>
      <c r="K35" s="9"/>
      <c r="L35" s="9"/>
      <c r="M35" s="9"/>
      <c r="N35" s="9"/>
      <c r="O35" s="9"/>
      <c r="P35" s="9"/>
      <c r="Q35" s="9"/>
      <c r="R35" s="9"/>
      <c r="S35" s="9"/>
      <c r="T35" s="9"/>
      <c r="U35" s="9"/>
      <c r="V35" s="9"/>
      <c r="W35" s="9"/>
      <c r="X35" s="51"/>
      <c r="Y35" s="51"/>
      <c r="Z35" s="51"/>
      <c r="AA35" s="51"/>
      <c r="AB35" s="51"/>
      <c r="AC35" s="51"/>
      <c r="AD35" s="51"/>
      <c r="AE35" s="51"/>
      <c r="AF35" s="51"/>
      <c r="AG35" s="51"/>
      <c r="AH35" s="51"/>
      <c r="AI35" s="51"/>
      <c r="AJ35" s="51"/>
      <c r="AK35" s="51"/>
      <c r="AL35" s="51"/>
      <c r="AM35" s="51"/>
    </row>
    <row r="36" spans="1:41" x14ac:dyDescent="0.2">
      <c r="A36" s="9"/>
      <c r="B36" s="9"/>
      <c r="C36" s="9"/>
      <c r="D36" s="9"/>
      <c r="E36" s="9"/>
      <c r="F36" s="9"/>
      <c r="G36" s="9"/>
      <c r="H36" s="9"/>
      <c r="I36" s="9"/>
      <c r="J36" s="9"/>
      <c r="K36" s="9"/>
      <c r="L36" s="9"/>
      <c r="M36" s="9"/>
      <c r="N36" s="9"/>
      <c r="O36" s="9"/>
      <c r="P36" s="9"/>
      <c r="Q36" s="9"/>
      <c r="R36" s="9"/>
      <c r="S36" s="9"/>
      <c r="T36" s="9"/>
      <c r="U36" s="9"/>
      <c r="V36" s="9"/>
      <c r="W36" s="9"/>
      <c r="X36" s="51"/>
      <c r="Y36" s="51"/>
      <c r="Z36" s="51"/>
      <c r="AA36" s="51"/>
      <c r="AB36" s="51"/>
      <c r="AC36" s="51"/>
      <c r="AD36" s="51"/>
      <c r="AE36" s="51"/>
      <c r="AF36" s="51"/>
      <c r="AG36" s="51"/>
      <c r="AH36" s="51"/>
      <c r="AI36" s="51"/>
      <c r="AJ36" s="51"/>
      <c r="AK36" s="51"/>
      <c r="AL36" s="51"/>
      <c r="AM36" s="51"/>
    </row>
    <row r="37" spans="1:41" x14ac:dyDescent="0.2">
      <c r="A37" s="9"/>
      <c r="B37" s="9"/>
      <c r="C37" s="9"/>
      <c r="D37" s="9"/>
      <c r="E37" s="9"/>
      <c r="F37" s="9"/>
      <c r="G37" s="9"/>
      <c r="H37" s="9"/>
      <c r="I37" s="9"/>
      <c r="J37" s="9"/>
      <c r="K37" s="9"/>
      <c r="L37" s="9"/>
      <c r="M37" s="9"/>
      <c r="N37" s="9"/>
      <c r="O37" s="9"/>
      <c r="P37" s="9"/>
      <c r="Q37" s="9"/>
      <c r="R37" s="9"/>
      <c r="S37" s="9"/>
      <c r="T37" s="9"/>
      <c r="U37" s="9"/>
      <c r="V37" s="9"/>
      <c r="W37" s="9"/>
      <c r="X37" s="51"/>
      <c r="Y37" s="51"/>
      <c r="Z37" s="51"/>
      <c r="AA37" s="51"/>
      <c r="AB37" s="51"/>
      <c r="AC37" s="51"/>
      <c r="AD37" s="51"/>
      <c r="AE37" s="51"/>
      <c r="AF37" s="51"/>
      <c r="AG37" s="51"/>
      <c r="AH37" s="51"/>
      <c r="AI37" s="51"/>
      <c r="AJ37" s="51"/>
      <c r="AK37" s="51"/>
      <c r="AL37" s="51"/>
      <c r="AM37" s="51"/>
    </row>
    <row r="38" spans="1:41" x14ac:dyDescent="0.2">
      <c r="A38" s="9"/>
      <c r="B38" s="9"/>
      <c r="C38" s="9"/>
      <c r="D38" s="9"/>
      <c r="E38" s="9"/>
      <c r="F38" s="9"/>
      <c r="G38" s="9"/>
      <c r="H38" s="9"/>
      <c r="I38" s="9"/>
      <c r="J38" s="9"/>
      <c r="K38" s="9"/>
      <c r="L38" s="9"/>
      <c r="M38" s="9"/>
      <c r="N38" s="9"/>
      <c r="O38" s="9"/>
      <c r="P38" s="9"/>
      <c r="Q38" s="9"/>
      <c r="R38" s="9"/>
      <c r="S38" s="9"/>
      <c r="T38" s="9"/>
      <c r="U38" s="9"/>
      <c r="V38" s="9"/>
      <c r="W38" s="9"/>
      <c r="X38" s="51"/>
      <c r="Y38" s="51"/>
      <c r="Z38" s="51"/>
      <c r="AA38" s="51"/>
      <c r="AB38" s="51"/>
      <c r="AC38" s="51"/>
      <c r="AD38" s="51"/>
      <c r="AE38" s="51"/>
      <c r="AF38" s="51"/>
      <c r="AG38" s="51"/>
      <c r="AH38" s="51"/>
      <c r="AI38" s="51"/>
      <c r="AJ38" s="51"/>
      <c r="AK38" s="51"/>
      <c r="AL38" s="51"/>
      <c r="AM38" s="51"/>
    </row>
    <row r="39" spans="1:41" x14ac:dyDescent="0.2">
      <c r="X39" s="51"/>
      <c r="Y39" s="51"/>
      <c r="Z39" s="51"/>
      <c r="AA39" s="51"/>
      <c r="AB39" s="51"/>
      <c r="AC39" s="51"/>
      <c r="AD39" s="51"/>
      <c r="AE39" s="51"/>
      <c r="AF39" s="51"/>
      <c r="AG39" s="51"/>
      <c r="AH39" s="51"/>
      <c r="AI39" s="51"/>
      <c r="AJ39" s="51"/>
      <c r="AK39" s="51"/>
      <c r="AL39" s="51"/>
      <c r="AM39" s="51"/>
    </row>
    <row r="40" spans="1:41" x14ac:dyDescent="0.2">
      <c r="X40" s="51"/>
      <c r="Y40" s="51"/>
      <c r="Z40" s="51"/>
      <c r="AA40" s="51"/>
      <c r="AB40" s="51"/>
      <c r="AC40" s="51"/>
      <c r="AD40" s="51"/>
      <c r="AE40" s="51"/>
      <c r="AF40" s="51"/>
      <c r="AG40" s="51"/>
      <c r="AH40" s="51"/>
      <c r="AI40" s="51"/>
      <c r="AJ40" s="51"/>
      <c r="AK40" s="51"/>
      <c r="AL40" s="51"/>
      <c r="AM40" s="51"/>
    </row>
    <row r="41" spans="1:41" x14ac:dyDescent="0.2">
      <c r="X41" s="51"/>
      <c r="Y41" s="51"/>
      <c r="Z41" s="51"/>
      <c r="AA41" s="51"/>
      <c r="AB41" s="51"/>
      <c r="AC41" s="51"/>
      <c r="AD41" s="51"/>
      <c r="AE41" s="51"/>
      <c r="AF41" s="51"/>
      <c r="AG41" s="51"/>
      <c r="AH41" s="51"/>
      <c r="AI41" s="51"/>
      <c r="AJ41" s="51"/>
      <c r="AK41" s="51"/>
      <c r="AL41" s="51"/>
      <c r="AM41" s="51"/>
    </row>
    <row r="42" spans="1:41" x14ac:dyDescent="0.2">
      <c r="X42" s="51"/>
      <c r="Y42" s="51"/>
      <c r="Z42" s="51"/>
      <c r="AA42" s="51"/>
      <c r="AB42" s="51"/>
      <c r="AC42" s="51"/>
      <c r="AD42" s="51"/>
      <c r="AE42" s="51"/>
      <c r="AF42" s="51"/>
      <c r="AG42" s="51"/>
      <c r="AH42" s="51"/>
      <c r="AI42" s="51"/>
      <c r="AJ42" s="51"/>
      <c r="AK42" s="51"/>
      <c r="AL42" s="51"/>
    </row>
    <row r="43" spans="1:41" x14ac:dyDescent="0.2">
      <c r="X43" s="51"/>
      <c r="Y43" s="51"/>
      <c r="Z43" s="51"/>
      <c r="AA43" s="51"/>
      <c r="AB43" s="51"/>
      <c r="AC43" s="51"/>
      <c r="AD43" s="51"/>
      <c r="AE43" s="51"/>
      <c r="AF43" s="51"/>
      <c r="AG43" s="51"/>
      <c r="AH43" s="51"/>
      <c r="AI43" s="51"/>
      <c r="AJ43" s="51"/>
      <c r="AK43" s="51"/>
      <c r="AL43" s="51"/>
    </row>
  </sheetData>
  <sheetProtection password="C86B" sheet="1" selectLockedCells="1" selectUnlockedCells="1"/>
  <mergeCells count="25">
    <mergeCell ref="D8:M8"/>
    <mergeCell ref="N8:W8"/>
    <mergeCell ref="D9:M9"/>
    <mergeCell ref="N9:W9"/>
    <mergeCell ref="D10:E10"/>
    <mergeCell ref="F10:G10"/>
    <mergeCell ref="H10:I10"/>
    <mergeCell ref="J10:K10"/>
    <mergeCell ref="L10:M10"/>
    <mergeCell ref="N10:O10"/>
    <mergeCell ref="D14:M14"/>
    <mergeCell ref="N14:W14"/>
    <mergeCell ref="P10:Q10"/>
    <mergeCell ref="R10:S10"/>
    <mergeCell ref="T10:U10"/>
    <mergeCell ref="V10:W10"/>
    <mergeCell ref="P15:Q15"/>
    <mergeCell ref="R15:S15"/>
    <mergeCell ref="T15:U15"/>
    <mergeCell ref="D15:E15"/>
    <mergeCell ref="F15:G15"/>
    <mergeCell ref="H15:I15"/>
    <mergeCell ref="J15:K15"/>
    <mergeCell ref="L15:M15"/>
    <mergeCell ref="N15:O15"/>
  </mergeCells>
  <conditionalFormatting sqref="B8:B9 B12:B13">
    <cfRule type="cellIs" dxfId="5" priority="12" stopIfTrue="1" operator="equal">
      <formula>"Select Transducer"</formula>
    </cfRule>
  </conditionalFormatting>
  <conditionalFormatting sqref="B9">
    <cfRule type="cellIs" dxfId="4" priority="11" stopIfTrue="1" operator="equal">
      <formula>"Select Stimulus"</formula>
    </cfRule>
  </conditionalFormatting>
  <conditionalFormatting sqref="D11:D13 F11:F13 H11:H13 J11:J13 L11:L13">
    <cfRule type="cellIs" dxfId="3" priority="4" operator="equal">
      <formula>0</formula>
    </cfRule>
  </conditionalFormatting>
  <conditionalFormatting sqref="E6">
    <cfRule type="expression" dxfId="2" priority="1" stopIfTrue="1">
      <formula>OR(B8="Select Transducer", B9="Select Stimulus")</formula>
    </cfRule>
  </conditionalFormatting>
  <conditionalFormatting sqref="L16 L18">
    <cfRule type="cellIs" dxfId="1" priority="2" operator="equal">
      <formula>0</formula>
    </cfRule>
  </conditionalFormatting>
  <conditionalFormatting sqref="P11 R11 N11:N13 T11:T13 V11:V13 P13 R13 F16 H16 J16 D16:D18 N16:N18 P16:P18 R16:R18 T16:T18 V16:V18 F18 H18 J18">
    <cfRule type="cellIs" dxfId="0" priority="3" operator="equal">
      <formula>0</formula>
    </cfRule>
  </conditionalFormatting>
  <pageMargins left="0.7" right="0.7" top="0.75" bottom="0.75" header="0.3" footer="0.3"/>
  <pageSetup paperSize="9" scale="7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zoomScaleNormal="100" workbookViewId="0">
      <selection activeCell="A2" sqref="A2"/>
    </sheetView>
  </sheetViews>
  <sheetFormatPr defaultRowHeight="15" customHeight="1" x14ac:dyDescent="0.2"/>
  <cols>
    <col min="1" max="1" width="16.28515625" style="56" bestFit="1" customWidth="1"/>
    <col min="2" max="2" width="57.140625" style="56" customWidth="1"/>
    <col min="3" max="3" width="67.7109375" style="56" customWidth="1"/>
    <col min="4" max="4" width="36.28515625" style="102" customWidth="1"/>
    <col min="5" max="16384" width="9.140625" style="56"/>
  </cols>
  <sheetData>
    <row r="1" spans="1:11" ht="15" customHeight="1" x14ac:dyDescent="0.2">
      <c r="A1" s="341" t="s">
        <v>110</v>
      </c>
      <c r="B1" s="342"/>
      <c r="C1" s="342"/>
      <c r="D1" s="342"/>
      <c r="E1" s="342"/>
      <c r="F1" s="342"/>
      <c r="G1" s="342"/>
      <c r="H1" s="343"/>
    </row>
    <row r="2" spans="1:11" ht="15" customHeight="1" x14ac:dyDescent="0.2">
      <c r="A2" s="68"/>
      <c r="B2" s="69"/>
      <c r="C2" s="69"/>
      <c r="D2" s="98"/>
      <c r="E2" s="69"/>
      <c r="F2" s="69"/>
      <c r="G2" s="69"/>
      <c r="H2" s="70"/>
    </row>
    <row r="3" spans="1:11" ht="15" customHeight="1" x14ac:dyDescent="0.2">
      <c r="A3" s="71" t="str">
        <f>Report!$AK$2</f>
        <v>Admin</v>
      </c>
      <c r="B3" s="62" t="str">
        <f>Report!AL2</f>
        <v>No Case ID</v>
      </c>
      <c r="C3" s="356" t="s">
        <v>185</v>
      </c>
      <c r="D3" s="99"/>
      <c r="E3" s="72"/>
      <c r="F3" s="69"/>
      <c r="G3" s="69"/>
      <c r="H3" s="70"/>
    </row>
    <row r="4" spans="1:11" ht="15" customHeight="1" x14ac:dyDescent="0.2">
      <c r="A4" s="71"/>
      <c r="B4" s="62" t="str">
        <f>Report!AL3</f>
        <v>Incomplete date/age/background info</v>
      </c>
      <c r="C4" s="356" t="s">
        <v>186</v>
      </c>
      <c r="D4" s="99"/>
      <c r="E4" s="72"/>
      <c r="F4" s="69"/>
      <c r="G4" s="69"/>
      <c r="H4" s="70"/>
    </row>
    <row r="5" spans="1:11" ht="15" customHeight="1" x14ac:dyDescent="0.2">
      <c r="A5" s="68"/>
      <c r="B5" s="62" t="str">
        <f>Report!AL4</f>
        <v>Incomplete future strategy info</v>
      </c>
      <c r="C5" s="356" t="s">
        <v>187</v>
      </c>
      <c r="D5" s="99"/>
      <c r="E5" s="72"/>
      <c r="F5" s="69"/>
      <c r="G5" s="69"/>
      <c r="H5" s="70"/>
    </row>
    <row r="6" spans="1:11" ht="15" customHeight="1" x14ac:dyDescent="0.2">
      <c r="A6" s="68"/>
      <c r="B6" s="62" t="str">
        <f>Report!AL5</f>
        <v>Incomplete intended management info</v>
      </c>
      <c r="C6" s="356" t="s">
        <v>188</v>
      </c>
      <c r="D6" s="99"/>
      <c r="E6" s="72"/>
      <c r="F6" s="69"/>
      <c r="G6" s="69"/>
      <c r="H6" s="70"/>
      <c r="I6" s="66"/>
    </row>
    <row r="7" spans="1:11" ht="15" customHeight="1" x14ac:dyDescent="0.2">
      <c r="A7" s="57"/>
      <c r="B7" s="62" t="str">
        <f>Report!AL6</f>
        <v>Other - Admin</v>
      </c>
      <c r="C7" s="357" t="s">
        <v>189</v>
      </c>
      <c r="D7" s="100"/>
      <c r="E7" s="73"/>
      <c r="F7" s="57"/>
      <c r="G7" s="57"/>
      <c r="H7" s="57"/>
      <c r="I7" s="66"/>
    </row>
    <row r="8" spans="1:11" ht="15" customHeight="1" x14ac:dyDescent="0.2">
      <c r="A8" s="103" t="s">
        <v>183</v>
      </c>
      <c r="B8" s="62" t="str">
        <f>Report!AM2</f>
        <v>Tone pip incorrect (e.g. not 2:1:2 or Blackman 5-cycle)</v>
      </c>
      <c r="C8" s="358" t="s">
        <v>236</v>
      </c>
      <c r="D8" s="101"/>
      <c r="E8" s="60"/>
      <c r="F8" s="60"/>
      <c r="G8" s="60"/>
      <c r="H8" s="60"/>
      <c r="I8" s="51"/>
      <c r="J8" s="60"/>
      <c r="K8" s="60"/>
    </row>
    <row r="9" spans="1:11" ht="15" customHeight="1" x14ac:dyDescent="0.2">
      <c r="A9" s="58"/>
      <c r="B9" s="62" t="str">
        <f>Report!AM3</f>
        <v>Rep rate not optimal</v>
      </c>
      <c r="C9" s="358" t="s">
        <v>206</v>
      </c>
      <c r="D9" s="101"/>
      <c r="E9" s="60"/>
      <c r="F9" s="60"/>
      <c r="G9" s="60"/>
      <c r="H9" s="60"/>
      <c r="I9" s="51"/>
      <c r="J9" s="60"/>
      <c r="K9" s="60"/>
    </row>
    <row r="10" spans="1:11" ht="15" customHeight="1" x14ac:dyDescent="0.2">
      <c r="A10" s="58"/>
      <c r="B10" s="62" t="str">
        <f>Report!AM4</f>
        <v>Exceeded max level with inserts</v>
      </c>
      <c r="C10" s="358" t="s">
        <v>207</v>
      </c>
      <c r="D10" s="101"/>
      <c r="E10" s="60"/>
      <c r="F10" s="60"/>
      <c r="G10" s="60"/>
      <c r="H10" s="60"/>
      <c r="I10" s="60"/>
      <c r="J10" s="60"/>
      <c r="K10" s="60"/>
    </row>
    <row r="11" spans="1:11" ht="15" customHeight="1" x14ac:dyDescent="0.2">
      <c r="A11" s="58"/>
      <c r="B11" s="62" t="str">
        <f>Report!AM5</f>
        <v>Time window not optimal</v>
      </c>
      <c r="C11" s="358" t="s">
        <v>208</v>
      </c>
      <c r="D11" s="101"/>
      <c r="E11" s="60"/>
      <c r="F11" s="60"/>
      <c r="G11" s="60"/>
      <c r="H11" s="60"/>
      <c r="I11" s="60"/>
      <c r="J11" s="60"/>
      <c r="K11" s="60"/>
    </row>
    <row r="12" spans="1:11" ht="15" customHeight="1" x14ac:dyDescent="0.2">
      <c r="A12" s="58"/>
      <c r="B12" s="62" t="str">
        <f>Report!AM6</f>
        <v>Insufficient sweeps used</v>
      </c>
      <c r="C12" s="358" t="s">
        <v>209</v>
      </c>
      <c r="D12" s="101"/>
      <c r="E12" s="60"/>
      <c r="F12" s="60"/>
      <c r="G12" s="60"/>
      <c r="H12" s="60"/>
      <c r="I12" s="60"/>
      <c r="J12" s="60"/>
      <c r="K12" s="60"/>
    </row>
    <row r="13" spans="1:11" ht="15" customHeight="1" x14ac:dyDescent="0.2">
      <c r="A13" s="58"/>
      <c r="B13" s="62" t="str">
        <f>Report!AM7</f>
        <v>Filters not optimal</v>
      </c>
      <c r="C13" s="358" t="s">
        <v>237</v>
      </c>
      <c r="D13" s="101"/>
      <c r="E13" s="59"/>
      <c r="F13" s="59"/>
      <c r="G13" s="60"/>
      <c r="H13" s="60"/>
      <c r="I13" s="60"/>
      <c r="J13" s="60"/>
      <c r="K13" s="60"/>
    </row>
    <row r="14" spans="1:11" ht="15" customHeight="1" x14ac:dyDescent="0.2">
      <c r="A14" s="58"/>
      <c r="B14" s="62" t="str">
        <f>Report!AM8</f>
        <v>Gain/artefact reject level not optimal</v>
      </c>
      <c r="C14" s="358" t="s">
        <v>210</v>
      </c>
      <c r="D14" s="101"/>
      <c r="E14" s="59"/>
      <c r="F14" s="59"/>
      <c r="G14" s="60"/>
      <c r="H14" s="60"/>
      <c r="I14" s="60"/>
      <c r="J14" s="60"/>
      <c r="K14" s="60"/>
    </row>
    <row r="15" spans="1:11" ht="15" customHeight="1" x14ac:dyDescent="0.2">
      <c r="A15" s="58"/>
      <c r="B15" s="62" t="str">
        <f>Report!AM9</f>
        <v>Notch filter used but not justified</v>
      </c>
      <c r="C15" s="358" t="s">
        <v>211</v>
      </c>
      <c r="D15" s="101"/>
      <c r="E15" s="59"/>
      <c r="F15" s="59"/>
      <c r="G15" s="60"/>
      <c r="H15" s="60"/>
      <c r="I15" s="60"/>
      <c r="J15" s="60"/>
      <c r="K15" s="60"/>
    </row>
    <row r="16" spans="1:11" ht="15" customHeight="1" x14ac:dyDescent="0.2">
      <c r="A16" s="58"/>
      <c r="B16" s="62" t="str">
        <f>Report!AM10</f>
        <v>Blocking period or appearance inappropriate</v>
      </c>
      <c r="C16" s="358" t="s">
        <v>212</v>
      </c>
      <c r="D16" s="101"/>
      <c r="E16" s="59"/>
      <c r="F16" s="59"/>
      <c r="G16" s="60"/>
      <c r="H16" s="60"/>
      <c r="I16" s="60"/>
      <c r="J16" s="60"/>
      <c r="K16" s="60"/>
    </row>
    <row r="17" spans="1:11" ht="15" customHeight="1" x14ac:dyDescent="0.2">
      <c r="A17" s="58"/>
      <c r="B17" s="62" t="str">
        <f>Report!AM11</f>
        <v>Masking - none or insufficient level when needed</v>
      </c>
      <c r="C17" s="358" t="s">
        <v>213</v>
      </c>
      <c r="D17" s="101"/>
      <c r="E17" s="59"/>
      <c r="F17" s="59"/>
      <c r="G17" s="60"/>
      <c r="H17" s="60"/>
      <c r="I17" s="60"/>
      <c r="J17" s="60"/>
      <c r="K17" s="60"/>
    </row>
    <row r="18" spans="1:11" ht="15" customHeight="1" x14ac:dyDescent="0.2">
      <c r="A18" s="58"/>
      <c r="B18" s="63" t="str">
        <f>Report!AM12</f>
        <v>Masking - used when not needed or noise level too high</v>
      </c>
      <c r="C18" s="358" t="s">
        <v>214</v>
      </c>
      <c r="D18" s="101"/>
      <c r="E18" s="59"/>
      <c r="F18" s="59"/>
      <c r="G18" s="60"/>
      <c r="H18" s="60"/>
      <c r="I18" s="60"/>
      <c r="J18" s="60"/>
      <c r="K18" s="60"/>
    </row>
    <row r="19" spans="1:11" ht="15" customHeight="1" x14ac:dyDescent="0.2">
      <c r="A19" s="58"/>
      <c r="B19" s="58" t="str">
        <f>Report!AM13</f>
        <v>Other - Parameters</v>
      </c>
      <c r="C19" s="357" t="s">
        <v>238</v>
      </c>
      <c r="D19" s="101"/>
      <c r="E19" s="59"/>
      <c r="F19" s="59"/>
      <c r="G19" s="60"/>
      <c r="H19" s="60"/>
      <c r="I19" s="60"/>
      <c r="J19" s="60"/>
      <c r="K19" s="60"/>
    </row>
    <row r="20" spans="1:11" ht="15" customHeight="1" x14ac:dyDescent="0.2">
      <c r="A20" s="58" t="str">
        <f>Report!$AK$4</f>
        <v>Recording_Quality</v>
      </c>
      <c r="B20" s="62" t="str">
        <f>Report!AN2</f>
        <v>Poor choice of rejection level/sweeps</v>
      </c>
      <c r="C20" s="358" t="s">
        <v>239</v>
      </c>
      <c r="D20" s="101"/>
      <c r="E20" s="59"/>
      <c r="F20" s="59"/>
      <c r="G20" s="60"/>
      <c r="H20" s="60"/>
      <c r="I20" s="60"/>
      <c r="J20" s="60"/>
      <c r="K20" s="60"/>
    </row>
    <row r="21" spans="1:11" ht="15" customHeight="1" x14ac:dyDescent="0.2">
      <c r="A21" s="58"/>
      <c r="B21" s="63" t="str">
        <f>Report!AN3</f>
        <v>Excessive electrical noise apparent</v>
      </c>
      <c r="C21" s="358" t="s">
        <v>240</v>
      </c>
      <c r="D21" s="101"/>
      <c r="E21" s="60"/>
      <c r="F21" s="60"/>
      <c r="G21" s="60"/>
      <c r="H21" s="60"/>
      <c r="I21" s="60"/>
      <c r="J21" s="60"/>
      <c r="K21" s="60"/>
    </row>
    <row r="22" spans="1:11" ht="15" customHeight="1" x14ac:dyDescent="0.2">
      <c r="A22" s="58"/>
      <c r="B22" s="63" t="str">
        <f>Report!AN4</f>
        <v>Other - Recording Quality</v>
      </c>
      <c r="C22" s="358" t="s">
        <v>115</v>
      </c>
      <c r="D22" s="101"/>
      <c r="E22" s="60"/>
      <c r="F22" s="60"/>
      <c r="G22" s="60"/>
      <c r="H22" s="60"/>
      <c r="I22" s="60"/>
      <c r="J22" s="60"/>
      <c r="K22" s="60"/>
    </row>
    <row r="23" spans="1:11" ht="15" customHeight="1" x14ac:dyDescent="0.2">
      <c r="A23" s="58" t="str">
        <f>Report!$AK$5</f>
        <v>Display</v>
      </c>
      <c r="B23" s="62" t="str">
        <f>Report!AO2</f>
        <v>Display aspect ratio outside recommended range</v>
      </c>
      <c r="C23" s="358" t="s">
        <v>116</v>
      </c>
      <c r="D23" s="101"/>
      <c r="E23" s="60"/>
      <c r="F23" s="60"/>
      <c r="G23" s="60"/>
      <c r="H23" s="60"/>
      <c r="I23" s="60"/>
      <c r="J23" s="60"/>
      <c r="K23" s="60"/>
    </row>
    <row r="24" spans="1:11" ht="15" customHeight="1" x14ac:dyDescent="0.2">
      <c r="B24" s="62" t="str">
        <f>Report!AO3</f>
        <v>Display aspect ratio not optimal for these waveforms</v>
      </c>
      <c r="C24" s="358" t="s">
        <v>117</v>
      </c>
      <c r="D24" s="101"/>
      <c r="E24" s="60"/>
      <c r="F24" s="60"/>
      <c r="G24" s="60"/>
      <c r="H24" s="60"/>
      <c r="I24" s="60"/>
      <c r="J24" s="60"/>
      <c r="K24" s="60"/>
    </row>
    <row r="25" spans="1:11" ht="15" customHeight="1" x14ac:dyDescent="0.2">
      <c r="B25" s="62" t="str">
        <f>Report!AO4</f>
        <v>Incorrect superposition of waveforms</v>
      </c>
      <c r="C25" s="358" t="s">
        <v>118</v>
      </c>
      <c r="D25" s="101"/>
      <c r="E25" s="60"/>
      <c r="F25" s="60"/>
      <c r="G25" s="60"/>
      <c r="H25" s="60"/>
      <c r="I25" s="60"/>
      <c r="J25" s="60"/>
      <c r="K25" s="60"/>
    </row>
    <row r="26" spans="1:11" ht="15" customHeight="1" x14ac:dyDescent="0.2">
      <c r="A26" s="58"/>
      <c r="B26" s="62" t="str">
        <f>Report!AO5</f>
        <v>CR/RA/Inc not marked at each level (depends on local policy)</v>
      </c>
      <c r="C26" s="358" t="s">
        <v>241</v>
      </c>
      <c r="D26" s="101"/>
      <c r="E26" s="60"/>
      <c r="F26" s="60"/>
      <c r="G26" s="60"/>
      <c r="H26" s="60"/>
      <c r="I26" s="60"/>
      <c r="J26" s="60"/>
      <c r="K26" s="60"/>
    </row>
    <row r="27" spans="1:11" ht="15" customHeight="1" x14ac:dyDescent="0.2">
      <c r="A27" s="58"/>
      <c r="B27" s="62" t="str">
        <f>Report!AO6</f>
        <v>To many tests displayed on one page (no official rule)</v>
      </c>
      <c r="C27" s="358" t="s">
        <v>242</v>
      </c>
      <c r="D27" s="101"/>
      <c r="E27" s="60"/>
      <c r="F27" s="60"/>
      <c r="G27" s="60"/>
      <c r="H27" s="60"/>
      <c r="I27" s="60"/>
      <c r="J27" s="60"/>
      <c r="K27" s="60"/>
    </row>
    <row r="28" spans="1:11" ht="15" customHeight="1" x14ac:dyDescent="0.2">
      <c r="A28" s="58"/>
      <c r="B28" s="62" t="str">
        <f>Report!AO7</f>
        <v>Patient identifying details not removed from printout</v>
      </c>
      <c r="C28" s="358" t="s">
        <v>119</v>
      </c>
      <c r="D28" s="101"/>
      <c r="E28" s="60"/>
      <c r="F28" s="60"/>
      <c r="G28" s="60"/>
      <c r="H28" s="60"/>
      <c r="I28" s="60"/>
      <c r="J28" s="60"/>
      <c r="K28" s="60"/>
    </row>
    <row r="29" spans="1:11" ht="15" customHeight="1" x14ac:dyDescent="0.2">
      <c r="A29" s="58"/>
      <c r="B29" s="62" t="str">
        <f>Report!AO8</f>
        <v>Other - Display</v>
      </c>
      <c r="C29" s="358" t="s">
        <v>191</v>
      </c>
      <c r="D29" s="101"/>
      <c r="E29" s="60"/>
      <c r="F29" s="60"/>
      <c r="G29" s="60"/>
      <c r="H29" s="60"/>
      <c r="I29" s="60"/>
      <c r="J29" s="60"/>
      <c r="K29" s="60"/>
    </row>
    <row r="30" spans="1:11" ht="15" customHeight="1" x14ac:dyDescent="0.2">
      <c r="A30" s="58" t="str">
        <f>Report!$AK$6</f>
        <v>Interpretation</v>
      </c>
      <c r="B30" s="62" t="str">
        <f>Report!AP2</f>
        <v>Not replicated at levels defining the threshold</v>
      </c>
      <c r="C30" s="358" t="s">
        <v>120</v>
      </c>
      <c r="D30" s="101"/>
      <c r="E30" s="60"/>
      <c r="F30" s="60"/>
      <c r="G30" s="60"/>
      <c r="H30" s="60"/>
      <c r="I30" s="60"/>
      <c r="J30" s="60"/>
      <c r="K30" s="60"/>
    </row>
    <row r="31" spans="1:11" ht="15" customHeight="1" x14ac:dyDescent="0.2">
      <c r="A31" s="58"/>
      <c r="B31" s="62" t="str">
        <f>Report!AP3</f>
        <v>Labelled CR but is inconclusive</v>
      </c>
      <c r="C31" s="358" t="s">
        <v>121</v>
      </c>
      <c r="D31" s="101"/>
      <c r="E31" s="60"/>
      <c r="F31" s="60"/>
      <c r="G31" s="60"/>
      <c r="H31" s="60"/>
      <c r="I31" s="60"/>
      <c r="J31" s="60"/>
      <c r="K31" s="60"/>
    </row>
    <row r="32" spans="1:11" ht="15" customHeight="1" x14ac:dyDescent="0.2">
      <c r="A32" s="58"/>
      <c r="B32" s="62" t="str">
        <f>Report!AP4</f>
        <v>Labelled CR but is RA</v>
      </c>
      <c r="C32" s="358" t="s">
        <v>122</v>
      </c>
      <c r="D32" s="101"/>
      <c r="E32" s="60"/>
      <c r="F32" s="60"/>
      <c r="G32" s="60"/>
      <c r="H32" s="60"/>
      <c r="I32" s="60"/>
      <c r="J32" s="60"/>
      <c r="K32" s="60"/>
    </row>
    <row r="33" spans="1:11" ht="15" customHeight="1" x14ac:dyDescent="0.2">
      <c r="A33" s="58"/>
      <c r="B33" s="62" t="str">
        <f>Report!AP5</f>
        <v>Labelled CR but not replicated at the threshold level</v>
      </c>
      <c r="C33" s="358" t="s">
        <v>243</v>
      </c>
      <c r="D33" s="101"/>
      <c r="E33" s="60"/>
      <c r="F33" s="60"/>
      <c r="G33" s="60"/>
      <c r="H33" s="60"/>
      <c r="I33" s="60"/>
      <c r="J33" s="60"/>
      <c r="K33" s="60"/>
    </row>
    <row r="34" spans="1:11" ht="15" customHeight="1" x14ac:dyDescent="0.2">
      <c r="A34" s="58"/>
      <c r="B34" s="62" t="str">
        <f>Report!AP6</f>
        <v xml:space="preserve">Labelled RA but is inconclusive </v>
      </c>
      <c r="C34" s="358" t="s">
        <v>244</v>
      </c>
      <c r="D34" s="101"/>
      <c r="E34" s="60"/>
      <c r="F34" s="60"/>
      <c r="G34" s="60"/>
      <c r="H34" s="60"/>
      <c r="I34" s="60"/>
      <c r="J34" s="60"/>
      <c r="K34" s="60"/>
    </row>
    <row r="35" spans="1:11" ht="15" customHeight="1" x14ac:dyDescent="0.2">
      <c r="A35" s="58"/>
      <c r="B35" s="62" t="str">
        <f>Report!AP7</f>
        <v>Labelled RA but is CR</v>
      </c>
      <c r="C35" s="358" t="s">
        <v>123</v>
      </c>
      <c r="D35" s="101"/>
      <c r="E35" s="60"/>
      <c r="F35" s="60"/>
      <c r="G35" s="60"/>
      <c r="H35" s="60"/>
      <c r="I35" s="60"/>
      <c r="J35" s="60"/>
      <c r="K35" s="60"/>
    </row>
    <row r="36" spans="1:11" ht="15" customHeight="1" x14ac:dyDescent="0.2">
      <c r="A36" s="58"/>
      <c r="B36" s="62" t="str">
        <f>Report!AP8</f>
        <v>Labelled RA but does not meet RA criteria</v>
      </c>
      <c r="C36" s="358" t="s">
        <v>245</v>
      </c>
      <c r="D36" s="101"/>
      <c r="E36" s="60"/>
      <c r="F36" s="60"/>
      <c r="G36" s="60"/>
      <c r="H36" s="60"/>
      <c r="I36" s="60"/>
      <c r="J36" s="60"/>
      <c r="K36" s="60"/>
    </row>
    <row r="37" spans="1:11" ht="15" customHeight="1" x14ac:dyDescent="0.2">
      <c r="A37" s="58"/>
      <c r="B37" s="62" t="str">
        <f>Report!AP9</f>
        <v>Labelled inconclusive but is CR</v>
      </c>
      <c r="C37" s="358" t="s">
        <v>124</v>
      </c>
      <c r="D37" s="101"/>
      <c r="E37" s="60"/>
      <c r="F37" s="60"/>
      <c r="G37" s="60"/>
      <c r="H37" s="60"/>
      <c r="I37" s="60"/>
      <c r="J37" s="60"/>
      <c r="K37" s="60"/>
    </row>
    <row r="38" spans="1:11" ht="15" customHeight="1" x14ac:dyDescent="0.2">
      <c r="A38" s="58"/>
      <c r="B38" s="62" t="str">
        <f>Report!AP10</f>
        <v>Labelled inconclusive but is RA</v>
      </c>
      <c r="C38" s="358" t="s">
        <v>125</v>
      </c>
      <c r="D38" s="101"/>
      <c r="E38" s="60"/>
      <c r="F38" s="60"/>
      <c r="G38" s="60"/>
      <c r="H38" s="60"/>
      <c r="I38" s="60"/>
      <c r="J38" s="60"/>
      <c r="K38" s="60"/>
    </row>
    <row r="39" spans="1:11" ht="15" customHeight="1" x14ac:dyDescent="0.2">
      <c r="A39" s="58"/>
      <c r="B39" s="62" t="str">
        <f>Report!AP11</f>
        <v>Threshold recorded as = when should be &lt;=</v>
      </c>
      <c r="C39" s="358" t="s">
        <v>126</v>
      </c>
      <c r="D39" s="101"/>
      <c r="E39" s="60"/>
      <c r="F39" s="60"/>
      <c r="G39" s="60"/>
      <c r="H39" s="60"/>
      <c r="I39" s="60"/>
      <c r="J39" s="60"/>
      <c r="K39" s="60"/>
    </row>
    <row r="40" spans="1:11" ht="15" customHeight="1" x14ac:dyDescent="0.2">
      <c r="A40" s="58"/>
      <c r="B40" s="62" t="str">
        <f>Report!AP12</f>
        <v>More than 2 traces overlaid</v>
      </c>
      <c r="C40" s="358" t="s">
        <v>127</v>
      </c>
      <c r="D40" s="101"/>
      <c r="E40" s="60"/>
      <c r="F40" s="60"/>
      <c r="G40" s="60"/>
      <c r="H40" s="60"/>
      <c r="I40" s="60"/>
      <c r="J40" s="60"/>
      <c r="K40" s="60"/>
    </row>
    <row r="41" spans="1:11" ht="15" customHeight="1" x14ac:dyDescent="0.2">
      <c r="A41" s="58"/>
      <c r="B41" s="62" t="str">
        <f>Report!AP13</f>
        <v>Inaccurate or doubtful peak labelling</v>
      </c>
      <c r="C41" s="358" t="s">
        <v>128</v>
      </c>
      <c r="D41" s="101"/>
      <c r="E41" s="60"/>
      <c r="F41" s="60"/>
      <c r="G41" s="60"/>
      <c r="H41" s="60"/>
      <c r="I41" s="60"/>
      <c r="J41" s="60"/>
      <c r="K41" s="60"/>
    </row>
    <row r="42" spans="1:11" ht="15" customHeight="1" x14ac:dyDescent="0.2">
      <c r="A42" s="58"/>
      <c r="B42" s="62" t="str">
        <f>Report!AP14</f>
        <v>nHL to eHL correction incorrect</v>
      </c>
      <c r="C42" s="358" t="s">
        <v>129</v>
      </c>
      <c r="D42" s="101"/>
      <c r="E42" s="60"/>
      <c r="F42" s="60"/>
      <c r="G42" s="60"/>
      <c r="H42" s="60"/>
      <c r="I42" s="60"/>
      <c r="J42" s="60"/>
      <c r="K42" s="60"/>
    </row>
    <row r="43" spans="1:11" ht="15" customHeight="1" x14ac:dyDescent="0.2">
      <c r="A43" s="58"/>
      <c r="B43" s="62" t="str">
        <f>Report!AP15</f>
        <v>Mismatch between printout and S4H/spreadsheet entry</v>
      </c>
      <c r="C43" s="358" t="s">
        <v>246</v>
      </c>
      <c r="D43" s="101"/>
      <c r="E43" s="60"/>
      <c r="F43" s="60"/>
      <c r="G43" s="60"/>
      <c r="H43" s="60"/>
      <c r="I43" s="60"/>
      <c r="J43" s="60"/>
      <c r="K43" s="60"/>
    </row>
    <row r="44" spans="1:11" ht="15" customHeight="1" x14ac:dyDescent="0.2">
      <c r="B44" s="62" t="str">
        <f>Report!AP16</f>
        <v>Gold standard reported incorrectly</v>
      </c>
      <c r="C44" s="358" t="s">
        <v>130</v>
      </c>
      <c r="D44" s="101"/>
      <c r="E44" s="60"/>
      <c r="F44" s="60"/>
      <c r="G44" s="60"/>
      <c r="H44" s="60"/>
      <c r="I44" s="60"/>
      <c r="J44" s="60"/>
      <c r="K44" s="60"/>
    </row>
    <row r="45" spans="1:11" ht="15" customHeight="1" x14ac:dyDescent="0.2">
      <c r="B45" s="62" t="str">
        <f>Report!AP17</f>
        <v>Other - Interpretation</v>
      </c>
      <c r="C45" s="358" t="s">
        <v>131</v>
      </c>
      <c r="D45" s="101"/>
      <c r="E45" s="60"/>
      <c r="F45" s="60"/>
      <c r="G45" s="60"/>
      <c r="H45" s="60"/>
      <c r="I45" s="60"/>
      <c r="J45" s="60"/>
      <c r="K45" s="60"/>
    </row>
    <row r="46" spans="1:11" ht="15" customHeight="1" x14ac:dyDescent="0.2">
      <c r="A46" s="58" t="str">
        <f>Report!$AK$7</f>
        <v>Strategy</v>
      </c>
      <c r="B46" s="62" t="s">
        <v>230</v>
      </c>
      <c r="C46" s="358" t="s">
        <v>247</v>
      </c>
      <c r="D46" s="101"/>
      <c r="E46" s="60"/>
      <c r="F46" s="60"/>
      <c r="G46" s="60"/>
      <c r="H46" s="60"/>
      <c r="I46" s="60"/>
      <c r="J46" s="60"/>
      <c r="K46" s="60"/>
    </row>
    <row r="47" spans="1:11" ht="15" customHeight="1" x14ac:dyDescent="0.2">
      <c r="A47" s="58"/>
      <c r="B47" s="62" t="s">
        <v>231</v>
      </c>
      <c r="C47" s="358" t="s">
        <v>248</v>
      </c>
      <c r="D47" s="101"/>
      <c r="E47" s="60"/>
      <c r="F47" s="60"/>
      <c r="G47" s="60"/>
      <c r="H47" s="60"/>
      <c r="I47" s="60"/>
      <c r="J47" s="60"/>
      <c r="K47" s="60"/>
    </row>
    <row r="48" spans="1:11" ht="15" customHeight="1" x14ac:dyDescent="0.2">
      <c r="A48" s="58"/>
      <c r="B48" s="62" t="s">
        <v>26</v>
      </c>
      <c r="C48" s="358" t="s">
        <v>132</v>
      </c>
      <c r="D48" s="101"/>
      <c r="E48" s="60"/>
      <c r="F48" s="60"/>
      <c r="G48" s="60"/>
      <c r="H48" s="60"/>
      <c r="I48" s="60"/>
      <c r="J48" s="60"/>
      <c r="K48" s="60"/>
    </row>
    <row r="49" spans="1:11" ht="15" customHeight="1" x14ac:dyDescent="0.2">
      <c r="A49" s="58"/>
      <c r="B49" s="62" t="s">
        <v>94</v>
      </c>
      <c r="C49" s="358" t="s">
        <v>133</v>
      </c>
      <c r="D49" s="101"/>
      <c r="E49" s="60"/>
      <c r="F49" s="60"/>
      <c r="G49" s="60"/>
      <c r="H49" s="60"/>
      <c r="I49" s="60"/>
      <c r="J49" s="60"/>
      <c r="K49" s="60"/>
    </row>
    <row r="50" spans="1:11" ht="15" customHeight="1" x14ac:dyDescent="0.2">
      <c r="A50" s="58"/>
      <c r="B50" s="62" t="s">
        <v>95</v>
      </c>
      <c r="C50" s="358" t="s">
        <v>134</v>
      </c>
      <c r="D50" s="101"/>
      <c r="E50" s="60"/>
      <c r="F50" s="60"/>
      <c r="G50" s="60"/>
      <c r="H50" s="60"/>
      <c r="I50" s="60"/>
      <c r="J50" s="60"/>
      <c r="K50" s="60"/>
    </row>
    <row r="51" spans="1:11" ht="15" customHeight="1" x14ac:dyDescent="0.2">
      <c r="A51" s="58"/>
      <c r="B51" s="62" t="s">
        <v>96</v>
      </c>
      <c r="C51" s="358" t="s">
        <v>135</v>
      </c>
      <c r="D51" s="101"/>
      <c r="E51" s="60"/>
      <c r="F51" s="60"/>
      <c r="G51" s="60"/>
      <c r="H51" s="60"/>
      <c r="I51" s="60"/>
      <c r="J51" s="60"/>
      <c r="K51" s="60"/>
    </row>
    <row r="52" spans="1:11" ht="15" customHeight="1" x14ac:dyDescent="0.2">
      <c r="A52" s="58"/>
      <c r="B52" s="62" t="s">
        <v>49</v>
      </c>
      <c r="C52" s="358" t="s">
        <v>136</v>
      </c>
      <c r="D52" s="101"/>
      <c r="E52" s="60"/>
      <c r="F52" s="60"/>
      <c r="G52" s="60"/>
      <c r="H52" s="60"/>
      <c r="I52" s="60"/>
      <c r="J52" s="60"/>
      <c r="K52" s="60"/>
    </row>
    <row r="53" spans="1:11" ht="15" customHeight="1" x14ac:dyDescent="0.2">
      <c r="A53" s="58"/>
      <c r="B53" s="62" t="s">
        <v>6</v>
      </c>
      <c r="C53" s="358" t="s">
        <v>137</v>
      </c>
      <c r="D53" s="101"/>
      <c r="E53" s="60"/>
      <c r="F53" s="60"/>
      <c r="G53" s="60"/>
      <c r="H53" s="60"/>
      <c r="I53" s="60"/>
      <c r="J53" s="60"/>
      <c r="K53" s="60"/>
    </row>
    <row r="54" spans="1:11" ht="15" customHeight="1" x14ac:dyDescent="0.2">
      <c r="A54" s="58"/>
      <c r="B54" s="62" t="s">
        <v>217</v>
      </c>
      <c r="C54" s="358" t="s">
        <v>138</v>
      </c>
      <c r="D54" s="101"/>
      <c r="E54" s="60"/>
      <c r="F54" s="60"/>
      <c r="G54" s="60"/>
      <c r="H54" s="60"/>
      <c r="I54" s="60"/>
      <c r="J54" s="60"/>
      <c r="K54" s="60"/>
    </row>
    <row r="55" spans="1:11" ht="15" customHeight="1" x14ac:dyDescent="0.2">
      <c r="A55" s="58"/>
      <c r="B55" s="62" t="s">
        <v>221</v>
      </c>
      <c r="C55" s="358" t="s">
        <v>139</v>
      </c>
      <c r="D55" s="101"/>
      <c r="E55" s="60"/>
      <c r="F55" s="60"/>
      <c r="G55" s="60"/>
      <c r="H55" s="60"/>
      <c r="I55" s="60"/>
      <c r="J55" s="60"/>
      <c r="K55" s="60"/>
    </row>
    <row r="56" spans="1:11" ht="15" customHeight="1" x14ac:dyDescent="0.2">
      <c r="A56" s="58"/>
      <c r="B56" s="62" t="s">
        <v>50</v>
      </c>
      <c r="C56" s="358" t="s">
        <v>140</v>
      </c>
      <c r="D56" s="101"/>
      <c r="E56" s="60"/>
      <c r="F56" s="60"/>
      <c r="G56" s="60"/>
      <c r="H56" s="60"/>
      <c r="I56" s="60"/>
      <c r="J56" s="60"/>
      <c r="K56" s="60"/>
    </row>
    <row r="57" spans="1:11" ht="15" customHeight="1" x14ac:dyDescent="0.2">
      <c r="A57" s="58"/>
      <c r="B57" s="62" t="s">
        <v>57</v>
      </c>
      <c r="C57" s="358" t="s">
        <v>141</v>
      </c>
      <c r="D57" s="101"/>
      <c r="E57" s="60"/>
      <c r="F57" s="60"/>
      <c r="G57" s="60"/>
      <c r="H57" s="60"/>
      <c r="I57" s="60"/>
      <c r="J57" s="60"/>
      <c r="K57" s="60"/>
    </row>
    <row r="58" spans="1:11" ht="15" customHeight="1" x14ac:dyDescent="0.2">
      <c r="A58" s="58"/>
      <c r="B58" s="62" t="s">
        <v>51</v>
      </c>
      <c r="C58" s="358" t="s">
        <v>142</v>
      </c>
      <c r="D58" s="101"/>
      <c r="E58" s="60"/>
      <c r="F58" s="60"/>
      <c r="G58" s="60"/>
      <c r="H58" s="60"/>
      <c r="I58" s="60"/>
      <c r="J58" s="60"/>
      <c r="K58" s="60"/>
    </row>
    <row r="59" spans="1:11" ht="15" customHeight="1" x14ac:dyDescent="0.2">
      <c r="A59" s="58"/>
      <c r="B59" s="62" t="s">
        <v>56</v>
      </c>
      <c r="C59" s="358" t="s">
        <v>192</v>
      </c>
      <c r="D59" s="101"/>
      <c r="E59" s="60"/>
      <c r="F59" s="60"/>
      <c r="G59" s="60"/>
      <c r="H59" s="60"/>
      <c r="I59" s="60"/>
      <c r="J59" s="60"/>
      <c r="K59" s="60"/>
    </row>
    <row r="60" spans="1:11" ht="15" customHeight="1" x14ac:dyDescent="0.2">
      <c r="A60" s="58"/>
      <c r="B60" s="62" t="s">
        <v>113</v>
      </c>
      <c r="C60" s="358" t="s">
        <v>337</v>
      </c>
      <c r="D60" s="101"/>
      <c r="E60" s="60"/>
      <c r="F60" s="60"/>
      <c r="G60" s="60"/>
      <c r="H60" s="60"/>
      <c r="I60" s="60"/>
      <c r="J60" s="60"/>
      <c r="K60" s="60"/>
    </row>
    <row r="61" spans="1:11" ht="15" customHeight="1" x14ac:dyDescent="0.2">
      <c r="A61" s="58"/>
      <c r="B61" s="62" t="s">
        <v>204</v>
      </c>
      <c r="C61" s="358" t="s">
        <v>338</v>
      </c>
      <c r="D61" s="101"/>
      <c r="E61" s="60"/>
      <c r="F61" s="60"/>
      <c r="G61" s="60"/>
      <c r="H61" s="60"/>
      <c r="I61" s="60"/>
      <c r="J61" s="60"/>
      <c r="K61" s="60"/>
    </row>
    <row r="62" spans="1:11" ht="15" customHeight="1" x14ac:dyDescent="0.2">
      <c r="A62" s="58" t="str">
        <f>Report!$AK$8</f>
        <v>CM</v>
      </c>
      <c r="B62" s="62" t="str">
        <f>Report!AR2</f>
        <v>Waveforms (each polarity) must be replicated but were not</v>
      </c>
      <c r="C62" s="358" t="s">
        <v>143</v>
      </c>
      <c r="D62" s="101"/>
      <c r="E62" s="60"/>
      <c r="F62" s="60"/>
      <c r="G62" s="60"/>
      <c r="H62" s="60"/>
      <c r="I62" s="60"/>
      <c r="J62" s="60"/>
      <c r="K62" s="60"/>
    </row>
    <row r="63" spans="1:11" ht="15" customHeight="1" x14ac:dyDescent="0.2">
      <c r="A63" s="58"/>
      <c r="B63" s="62" t="str">
        <f>Report!AR3</f>
        <v>Click ABR at same level needed for interpretation</v>
      </c>
      <c r="C63" s="358" t="s">
        <v>144</v>
      </c>
      <c r="D63" s="101"/>
      <c r="E63" s="60"/>
      <c r="F63" s="60"/>
      <c r="G63" s="60"/>
      <c r="H63" s="60"/>
      <c r="I63" s="60"/>
      <c r="J63" s="60"/>
      <c r="K63" s="60"/>
    </row>
    <row r="64" spans="1:11" ht="15" customHeight="1" x14ac:dyDescent="0.2">
      <c r="A64" s="58"/>
      <c r="B64" s="62" t="str">
        <f>Report!AR4</f>
        <v>Display issue compromises interpretation</v>
      </c>
      <c r="C64" s="358" t="s">
        <v>145</v>
      </c>
      <c r="D64" s="101"/>
      <c r="E64" s="60"/>
      <c r="F64" s="60"/>
      <c r="G64" s="60"/>
      <c r="H64" s="60"/>
      <c r="I64" s="60"/>
      <c r="J64" s="60"/>
      <c r="K64" s="60"/>
    </row>
    <row r="65" spans="1:11" ht="15" customHeight="1" x14ac:dyDescent="0.2">
      <c r="A65" s="58"/>
      <c r="B65" s="62" t="str">
        <f>Report!AR5</f>
        <v>Rejection level not optimal / more sweeps needed</v>
      </c>
      <c r="C65" s="358" t="s">
        <v>146</v>
      </c>
      <c r="D65" s="101"/>
      <c r="E65" s="60"/>
      <c r="F65" s="60"/>
      <c r="G65" s="60"/>
      <c r="H65" s="60"/>
      <c r="I65" s="60"/>
      <c r="J65" s="60"/>
      <c r="K65" s="60"/>
    </row>
    <row r="66" spans="1:11" ht="15" customHeight="1" x14ac:dyDescent="0.2">
      <c r="A66" s="58"/>
      <c r="B66" s="62" t="str">
        <f>Report!AR6</f>
        <v>CM test not done when needed or done unnecessarily</v>
      </c>
      <c r="C66" s="358" t="s">
        <v>147</v>
      </c>
      <c r="D66" s="101"/>
      <c r="E66" s="60"/>
      <c r="F66" s="60"/>
      <c r="G66" s="60"/>
      <c r="H66" s="60"/>
      <c r="I66" s="60"/>
      <c r="J66" s="60"/>
      <c r="K66" s="60"/>
    </row>
    <row r="67" spans="1:11" ht="15" customHeight="1" x14ac:dyDescent="0.2">
      <c r="A67" s="58"/>
      <c r="B67" s="62" t="str">
        <f>Report!AR7</f>
        <v>No run with tube clamped when CM looks present</v>
      </c>
      <c r="C67" s="358" t="s">
        <v>148</v>
      </c>
      <c r="D67" s="101"/>
      <c r="E67" s="60"/>
      <c r="F67" s="60"/>
      <c r="G67" s="60"/>
      <c r="H67" s="60"/>
      <c r="I67" s="60"/>
      <c r="J67" s="60"/>
      <c r="K67" s="60"/>
    </row>
    <row r="68" spans="1:11" ht="15" customHeight="1" x14ac:dyDescent="0.2">
      <c r="A68" s="58"/>
      <c r="B68" s="62" t="str">
        <f>Report!AR8</f>
        <v>CM Interpretation doubtful</v>
      </c>
      <c r="C68" s="358" t="s">
        <v>149</v>
      </c>
      <c r="D68" s="101"/>
      <c r="E68" s="60"/>
      <c r="F68" s="60"/>
      <c r="G68" s="60"/>
      <c r="H68" s="60"/>
      <c r="I68" s="60"/>
      <c r="J68" s="60"/>
      <c r="K68" s="60"/>
    </row>
    <row r="69" spans="1:11" ht="15" customHeight="1" x14ac:dyDescent="0.2">
      <c r="A69" s="58"/>
      <c r="B69" s="59" t="str">
        <f>Report!AR9</f>
        <v>Other - CM</v>
      </c>
      <c r="C69" s="359" t="s">
        <v>193</v>
      </c>
      <c r="D69" s="101"/>
      <c r="E69" s="60"/>
      <c r="F69" s="60"/>
      <c r="G69" s="60"/>
      <c r="H69" s="60"/>
      <c r="I69" s="60"/>
      <c r="J69" s="60"/>
      <c r="K69" s="60"/>
    </row>
    <row r="70" spans="1:11" ht="15" customHeight="1" x14ac:dyDescent="0.2">
      <c r="A70" s="58"/>
      <c r="B70" s="58"/>
      <c r="C70" s="74"/>
    </row>
    <row r="71" spans="1:11" ht="15" customHeight="1" x14ac:dyDescent="0.2">
      <c r="A71" s="58"/>
      <c r="B71" s="58"/>
    </row>
  </sheetData>
  <sheetProtection algorithmName="SHA-512" hashValue="/nA5xoxtUuoQG2mM7mdxCoZpYW5N+4mRCAWvt658r+as6Z8d1gxcT2wmgXeZ2BKCXCT0OdUoxkenGvD+q6v5Xg==" saltValue="1BBtEUtvs48dhL92ppmGrg==" spinCount="100000" sheet="1" selectLockedCells="1"/>
  <mergeCells count="1">
    <mergeCell ref="A1:H1"/>
  </mergeCells>
  <pageMargins left="0.7" right="0.7" top="0.75" bottom="0.75" header="0.3" footer="0.3"/>
  <pageSetup paperSize="9" scale="36"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R572"/>
  <sheetViews>
    <sheetView zoomScale="90" zoomScaleNormal="90" workbookViewId="0">
      <pane ySplit="2" topLeftCell="A3" activePane="bottomLeft" state="frozen"/>
      <selection pane="bottomLeft" activeCell="A3" sqref="A3:XFD3"/>
    </sheetView>
  </sheetViews>
  <sheetFormatPr defaultColWidth="8.85546875" defaultRowHeight="12.75" x14ac:dyDescent="0.2"/>
  <cols>
    <col min="1" max="3" width="14.28515625" style="55" customWidth="1"/>
    <col min="4" max="4" width="25.7109375" style="55" customWidth="1"/>
    <col min="5" max="6" width="21" style="55" customWidth="1"/>
    <col min="7" max="8" width="27.140625" style="55" customWidth="1"/>
    <col min="9" max="13" width="12.140625" style="55" customWidth="1"/>
    <col min="14" max="15" width="11" style="55" bestFit="1" customWidth="1"/>
    <col min="16" max="16" width="9.7109375" style="55" bestFit="1" customWidth="1"/>
    <col min="17" max="17" width="10" style="55" customWidth="1"/>
    <col min="18" max="18" width="14.5703125" style="55" customWidth="1"/>
    <col min="19" max="25" width="12" style="55" customWidth="1"/>
    <col min="26" max="37" width="5.7109375" style="55" customWidth="1"/>
    <col min="38" max="38" width="8.85546875" style="55" customWidth="1"/>
    <col min="39" max="51" width="24.42578125" style="116" customWidth="1"/>
    <col min="52" max="52" width="73.42578125" style="116" customWidth="1"/>
    <col min="53" max="53" width="24.42578125" style="116" customWidth="1"/>
    <col min="54" max="54" width="31.28515625" style="116" customWidth="1"/>
    <col min="55" max="55" width="12.5703125" style="117" customWidth="1"/>
    <col min="56" max="56" width="8.85546875" style="112" customWidth="1"/>
    <col min="57" max="65" width="8.85546875" style="113"/>
    <col min="66" max="16384" width="8.85546875" style="55"/>
  </cols>
  <sheetData>
    <row r="1" spans="1:65" s="53" customFormat="1" ht="42" customHeight="1" x14ac:dyDescent="0.2">
      <c r="C1" s="54"/>
      <c r="D1" s="54"/>
      <c r="E1" s="54"/>
      <c r="F1" s="104"/>
      <c r="G1" s="104"/>
      <c r="H1" s="104"/>
      <c r="I1" s="344" t="s">
        <v>150</v>
      </c>
      <c r="J1" s="345"/>
      <c r="K1" s="345"/>
      <c r="L1" s="345"/>
      <c r="M1" s="346"/>
      <c r="N1" s="347" t="s">
        <v>25</v>
      </c>
      <c r="O1" s="348"/>
      <c r="P1" s="348"/>
      <c r="Q1" s="348"/>
      <c r="R1" s="346"/>
      <c r="S1" s="349" t="s">
        <v>30</v>
      </c>
      <c r="T1" s="350"/>
      <c r="U1" s="351"/>
      <c r="V1" s="351"/>
      <c r="W1" s="351"/>
      <c r="X1" s="351"/>
      <c r="Y1" s="352"/>
      <c r="Z1" s="353" t="s">
        <v>151</v>
      </c>
      <c r="AA1" s="354"/>
      <c r="AB1" s="354"/>
      <c r="AC1" s="354"/>
      <c r="AD1" s="354"/>
      <c r="AE1" s="354"/>
      <c r="AF1" s="354"/>
      <c r="AG1" s="354"/>
      <c r="AH1" s="354"/>
      <c r="AI1" s="354"/>
      <c r="AJ1" s="354"/>
      <c r="AK1" s="355"/>
      <c r="AL1" s="54"/>
      <c r="AM1" s="118">
        <f>Report!C42</f>
        <v>0</v>
      </c>
      <c r="AN1" s="118">
        <f>Report!C43</f>
        <v>0</v>
      </c>
      <c r="AO1" s="118">
        <f>Report!C44</f>
        <v>0</v>
      </c>
      <c r="AP1" s="118">
        <f>Report!C45</f>
        <v>0</v>
      </c>
      <c r="AQ1" s="118">
        <f>Report!C46</f>
        <v>0</v>
      </c>
      <c r="AR1" s="118">
        <f>Report!C47</f>
        <v>0</v>
      </c>
      <c r="AS1" s="118">
        <f>Report!C48</f>
        <v>0</v>
      </c>
      <c r="AT1" s="118">
        <f>Report!C49</f>
        <v>0</v>
      </c>
      <c r="AU1" s="118">
        <f>Report!C50</f>
        <v>0</v>
      </c>
      <c r="AV1" s="118">
        <f>Report!C51</f>
        <v>0</v>
      </c>
      <c r="AW1" s="118">
        <f>Report!C52</f>
        <v>0</v>
      </c>
      <c r="AX1" s="118">
        <f>Report!C53</f>
        <v>0</v>
      </c>
      <c r="AY1" s="118"/>
      <c r="AZ1" s="118"/>
      <c r="BA1" s="118"/>
      <c r="BB1" s="118"/>
      <c r="BC1" s="119"/>
      <c r="BD1" s="105"/>
      <c r="BE1" s="106"/>
      <c r="BF1" s="106"/>
      <c r="BG1" s="106"/>
      <c r="BH1" s="106"/>
      <c r="BI1" s="106"/>
      <c r="BJ1" s="106"/>
      <c r="BK1" s="106"/>
      <c r="BL1" s="106"/>
      <c r="BM1" s="106"/>
    </row>
    <row r="2" spans="1:65" s="53" customFormat="1" ht="50.25" customHeight="1" thickBot="1" x14ac:dyDescent="0.25">
      <c r="A2" s="53" t="s">
        <v>222</v>
      </c>
      <c r="B2" s="53" t="s">
        <v>17</v>
      </c>
      <c r="C2" s="54" t="s">
        <v>160</v>
      </c>
      <c r="D2" s="54" t="s">
        <v>168</v>
      </c>
      <c r="E2" s="54" t="s">
        <v>83</v>
      </c>
      <c r="F2" s="107" t="s">
        <v>307</v>
      </c>
      <c r="G2" s="107" t="s">
        <v>79</v>
      </c>
      <c r="H2" s="107" t="s">
        <v>250</v>
      </c>
      <c r="I2" s="108" t="s">
        <v>58</v>
      </c>
      <c r="J2" s="109" t="s">
        <v>152</v>
      </c>
      <c r="K2" s="110" t="s">
        <v>15</v>
      </c>
      <c r="L2" s="110" t="s">
        <v>153</v>
      </c>
      <c r="M2" s="111" t="s">
        <v>154</v>
      </c>
      <c r="N2" s="85" t="s">
        <v>155</v>
      </c>
      <c r="O2" s="86" t="s">
        <v>156</v>
      </c>
      <c r="P2" s="86" t="s">
        <v>157</v>
      </c>
      <c r="Q2" s="77" t="s">
        <v>158</v>
      </c>
      <c r="R2" s="78" t="s">
        <v>159</v>
      </c>
      <c r="S2" s="79" t="s">
        <v>169</v>
      </c>
      <c r="T2" s="95" t="s">
        <v>183</v>
      </c>
      <c r="U2" s="80" t="s">
        <v>194</v>
      </c>
      <c r="V2" s="80" t="s">
        <v>0</v>
      </c>
      <c r="W2" s="80" t="s">
        <v>1</v>
      </c>
      <c r="X2" s="80" t="s">
        <v>181</v>
      </c>
      <c r="Y2" s="81" t="s">
        <v>7</v>
      </c>
      <c r="Z2" s="82">
        <v>1</v>
      </c>
      <c r="AA2" s="83">
        <v>2</v>
      </c>
      <c r="AB2" s="83">
        <v>3</v>
      </c>
      <c r="AC2" s="83">
        <v>4</v>
      </c>
      <c r="AD2" s="83">
        <v>5</v>
      </c>
      <c r="AE2" s="83">
        <v>6</v>
      </c>
      <c r="AF2" s="83">
        <v>7</v>
      </c>
      <c r="AG2" s="83">
        <v>8</v>
      </c>
      <c r="AH2" s="83">
        <v>9</v>
      </c>
      <c r="AI2" s="83">
        <v>10</v>
      </c>
      <c r="AJ2" s="83">
        <v>11</v>
      </c>
      <c r="AK2" s="84">
        <v>12</v>
      </c>
      <c r="AL2" s="54"/>
      <c r="AM2" s="118" t="e">
        <f>VLOOKUP($AM1,$AZ$4:$BA$69,2,0)</f>
        <v>#N/A</v>
      </c>
      <c r="AN2" s="118" t="e">
        <f>VLOOKUP($AN1,$AZ$4:$BA$69,2,0)</f>
        <v>#N/A</v>
      </c>
      <c r="AO2" s="118" t="e">
        <f>VLOOKUP($AO1,$AZ$4:$BA$69,2,0)</f>
        <v>#N/A</v>
      </c>
      <c r="AP2" s="118" t="e">
        <f>VLOOKUP($AP1,$AZ$4:$BA$69,2,0)</f>
        <v>#N/A</v>
      </c>
      <c r="AQ2" s="118" t="e">
        <f>VLOOKUP($AQ1,$AZ$4:$BA$69,2,0)</f>
        <v>#N/A</v>
      </c>
      <c r="AR2" s="118" t="e">
        <f>VLOOKUP($AR1,$AZ$4:$BA$69,2,0)</f>
        <v>#N/A</v>
      </c>
      <c r="AS2" s="118" t="e">
        <f>VLOOKUP($AS1,$AZ$4:$BA$69,2,0)</f>
        <v>#N/A</v>
      </c>
      <c r="AT2" s="118" t="e">
        <f>VLOOKUP($AT1,$AZ$4:$BA$69,2,0)</f>
        <v>#N/A</v>
      </c>
      <c r="AU2" s="118" t="e">
        <f>VLOOKUP($AU1,$AZ$4:$BA$69,2,0)</f>
        <v>#N/A</v>
      </c>
      <c r="AV2" s="118" t="e">
        <f>VLOOKUP($AV1,$AZ$4:$BA$69,2,0)</f>
        <v>#N/A</v>
      </c>
      <c r="AW2" s="118" t="e">
        <f>VLOOKUP($AW1,$AZ$4:$BA$69,2,0)</f>
        <v>#N/A</v>
      </c>
      <c r="AX2" s="118" t="e">
        <f>VLOOKUP($AX1,$AZ$4:$BA$69,2,0)</f>
        <v>#N/A</v>
      </c>
      <c r="AY2" s="118"/>
      <c r="AZ2" s="119" t="s">
        <v>52</v>
      </c>
      <c r="BA2" s="119" t="s">
        <v>161</v>
      </c>
      <c r="BB2" s="119" t="s">
        <v>28</v>
      </c>
      <c r="BC2" s="119" t="s">
        <v>161</v>
      </c>
      <c r="BD2" s="105"/>
      <c r="BE2" s="106"/>
      <c r="BF2" s="106"/>
      <c r="BG2" s="106"/>
      <c r="BH2" s="106"/>
      <c r="BI2" s="106"/>
      <c r="BJ2" s="106"/>
      <c r="BK2" s="106"/>
      <c r="BL2" s="106"/>
      <c r="BM2" s="106"/>
    </row>
    <row r="3" spans="1:65" s="127" customFormat="1" ht="15" customHeight="1" x14ac:dyDescent="0.2">
      <c r="A3" s="127">
        <f>Report!C2</f>
        <v>0</v>
      </c>
      <c r="B3" s="127">
        <f>Report!C3</f>
        <v>0</v>
      </c>
      <c r="C3" s="127">
        <f>Report!C17</f>
        <v>0</v>
      </c>
      <c r="D3" s="127">
        <f>Report!C4</f>
        <v>0</v>
      </c>
      <c r="E3" s="127" t="str">
        <f>Report!C14</f>
        <v>Select Outcome</v>
      </c>
      <c r="F3" s="128" t="str">
        <f>Report!C21</f>
        <v>Select</v>
      </c>
      <c r="G3" s="128" t="str">
        <f>Report!C22</f>
        <v>Select Quality</v>
      </c>
      <c r="H3" s="128" t="str">
        <f>Report!C23</f>
        <v>Select Action</v>
      </c>
      <c r="I3" s="129">
        <f>Report!C7</f>
        <v>0</v>
      </c>
      <c r="J3" s="129">
        <f>Report!C16</f>
        <v>0</v>
      </c>
      <c r="K3" s="129">
        <f>Report!C20</f>
        <v>0</v>
      </c>
      <c r="L3" s="130">
        <f>J3-I3</f>
        <v>0</v>
      </c>
      <c r="M3" s="130">
        <f>K3-J3</f>
        <v>0</v>
      </c>
      <c r="N3" s="130">
        <f>Report!G58</f>
        <v>0</v>
      </c>
      <c r="O3" s="130">
        <f>Report!I58</f>
        <v>0</v>
      </c>
      <c r="P3" s="130" t="e">
        <f>(N3/(N3+O3))*100</f>
        <v>#DIV/0!</v>
      </c>
      <c r="Q3" s="130">
        <f>Report!K59</f>
        <v>0</v>
      </c>
      <c r="R3" s="130">
        <f>Report!K60</f>
        <v>0</v>
      </c>
      <c r="S3" s="130">
        <f>Report!B57</f>
        <v>0</v>
      </c>
      <c r="T3" s="130">
        <f>Report!B58</f>
        <v>0</v>
      </c>
      <c r="U3" s="130">
        <f>Report!B59</f>
        <v>0</v>
      </c>
      <c r="V3" s="130">
        <f>Report!B60</f>
        <v>0</v>
      </c>
      <c r="W3" s="130">
        <f>Report!B61</f>
        <v>0</v>
      </c>
      <c r="X3" s="130">
        <f>Report!B62</f>
        <v>0</v>
      </c>
      <c r="Y3" s="130">
        <f>Report!B63</f>
        <v>0</v>
      </c>
      <c r="Z3" s="128" t="e">
        <f t="shared" ref="Z3:AK3" si="0">AM2</f>
        <v>#N/A</v>
      </c>
      <c r="AA3" s="128" t="e">
        <f t="shared" si="0"/>
        <v>#N/A</v>
      </c>
      <c r="AB3" s="128" t="e">
        <f>AO2</f>
        <v>#N/A</v>
      </c>
      <c r="AC3" s="128" t="e">
        <f t="shared" si="0"/>
        <v>#N/A</v>
      </c>
      <c r="AD3" s="128" t="e">
        <f t="shared" si="0"/>
        <v>#N/A</v>
      </c>
      <c r="AE3" s="128" t="e">
        <f t="shared" si="0"/>
        <v>#N/A</v>
      </c>
      <c r="AF3" s="128" t="e">
        <f t="shared" si="0"/>
        <v>#N/A</v>
      </c>
      <c r="AG3" s="128" t="e">
        <f t="shared" si="0"/>
        <v>#N/A</v>
      </c>
      <c r="AH3" s="128" t="e">
        <f t="shared" si="0"/>
        <v>#N/A</v>
      </c>
      <c r="AI3" s="128" t="e">
        <f t="shared" si="0"/>
        <v>#N/A</v>
      </c>
      <c r="AJ3" s="128" t="e">
        <f t="shared" si="0"/>
        <v>#N/A</v>
      </c>
      <c r="AK3" s="128" t="e">
        <f t="shared" si="0"/>
        <v>#N/A</v>
      </c>
      <c r="AL3" s="131"/>
      <c r="AM3" s="132"/>
      <c r="AN3" s="132"/>
      <c r="AO3" s="132"/>
      <c r="AP3" s="132"/>
      <c r="AQ3" s="132"/>
      <c r="AR3" s="132"/>
      <c r="AS3" s="132"/>
      <c r="AT3" s="132"/>
      <c r="AU3" s="132"/>
      <c r="AV3" s="132"/>
      <c r="AW3" s="132"/>
      <c r="AX3" s="132"/>
      <c r="AY3" s="132"/>
      <c r="AZ3" s="133"/>
      <c r="BA3" s="133"/>
      <c r="BB3" s="133"/>
      <c r="BC3" s="133"/>
      <c r="BD3" s="134"/>
    </row>
    <row r="4" spans="1:65" s="53" customFormat="1" ht="15" customHeight="1" x14ac:dyDescent="0.2">
      <c r="AL4" s="54"/>
      <c r="AM4" s="120"/>
      <c r="AN4" s="120"/>
      <c r="AO4" s="120"/>
      <c r="AP4" s="120"/>
      <c r="AQ4" s="120"/>
      <c r="AR4" s="120"/>
      <c r="AS4" s="120"/>
      <c r="AT4" s="120"/>
      <c r="AU4" s="120"/>
      <c r="AV4" s="120"/>
      <c r="AW4" s="120"/>
      <c r="AX4" s="120"/>
      <c r="AY4" s="118"/>
      <c r="AZ4" s="121" t="str">
        <f>'Improvement Indicators'!B3</f>
        <v>No Case ID</v>
      </c>
      <c r="BA4" s="121" t="str">
        <f>'Improvement Indicators'!C3</f>
        <v>A1</v>
      </c>
      <c r="BB4" s="122" t="str">
        <f>Report!AK2</f>
        <v>Admin</v>
      </c>
      <c r="BC4" s="123" t="s">
        <v>195</v>
      </c>
      <c r="BD4" s="105"/>
      <c r="BE4" s="106"/>
      <c r="BF4" s="106"/>
      <c r="BG4" s="106"/>
      <c r="BH4" s="106"/>
      <c r="BI4" s="106"/>
      <c r="BJ4" s="106"/>
      <c r="BK4" s="106"/>
      <c r="BL4" s="106"/>
      <c r="BM4" s="106"/>
    </row>
    <row r="5" spans="1:65" ht="15" customHeight="1" x14ac:dyDescent="0.2">
      <c r="AM5" s="118"/>
      <c r="AN5" s="118"/>
      <c r="AO5" s="118"/>
      <c r="AP5" s="118"/>
      <c r="AQ5" s="118"/>
      <c r="AR5" s="118"/>
      <c r="AS5" s="118"/>
      <c r="AT5" s="118"/>
      <c r="AU5" s="118"/>
      <c r="AV5" s="118"/>
      <c r="AW5" s="118"/>
      <c r="AX5" s="118"/>
      <c r="AY5" s="118"/>
      <c r="AZ5" s="121" t="str">
        <f>'Improvement Indicators'!B4</f>
        <v>Incomplete date/age/background info</v>
      </c>
      <c r="BA5" s="121" t="str">
        <f>'Improvement Indicators'!C4</f>
        <v>A2</v>
      </c>
      <c r="BB5" s="118" t="str">
        <f>Report!AK3</f>
        <v>Parameters</v>
      </c>
      <c r="BC5" s="119" t="s">
        <v>162</v>
      </c>
    </row>
    <row r="6" spans="1:65" ht="15" customHeight="1" x14ac:dyDescent="0.2">
      <c r="AM6" s="118"/>
      <c r="AN6" s="118"/>
      <c r="AO6" s="118"/>
      <c r="AP6" s="118"/>
      <c r="AQ6" s="118"/>
      <c r="AR6" s="118"/>
      <c r="AS6" s="118"/>
      <c r="AT6" s="118"/>
      <c r="AU6" s="118"/>
      <c r="AV6" s="118"/>
      <c r="AW6" s="118"/>
      <c r="AX6" s="118"/>
      <c r="AY6" s="118"/>
      <c r="AZ6" s="121" t="str">
        <f>'Improvement Indicators'!B5</f>
        <v>Incomplete future strategy info</v>
      </c>
      <c r="BA6" s="121" t="str">
        <f>'Improvement Indicators'!C5</f>
        <v>A3</v>
      </c>
      <c r="BB6" s="118" t="str">
        <f>Report!AK4</f>
        <v>Recording_Quality</v>
      </c>
      <c r="BC6" s="119" t="s">
        <v>163</v>
      </c>
    </row>
    <row r="7" spans="1:65" ht="15" customHeight="1" x14ac:dyDescent="0.2">
      <c r="AM7" s="118"/>
      <c r="AN7" s="118"/>
      <c r="AO7" s="118"/>
      <c r="AP7" s="118"/>
      <c r="AQ7" s="118"/>
      <c r="AR7" s="118"/>
      <c r="AS7" s="118"/>
      <c r="AT7" s="118"/>
      <c r="AU7" s="118"/>
      <c r="AV7" s="118"/>
      <c r="AW7" s="118"/>
      <c r="AX7" s="118"/>
      <c r="AY7" s="118"/>
      <c r="AZ7" s="121" t="str">
        <f>'Improvement Indicators'!B6</f>
        <v>Incomplete intended management info</v>
      </c>
      <c r="BA7" s="121" t="str">
        <f>'Improvement Indicators'!C6</f>
        <v>A4</v>
      </c>
      <c r="BB7" s="118" t="str">
        <f>Report!AK5</f>
        <v>Display</v>
      </c>
      <c r="BC7" s="119" t="s">
        <v>164</v>
      </c>
    </row>
    <row r="8" spans="1:65" ht="15" customHeight="1" x14ac:dyDescent="0.2">
      <c r="AM8" s="118"/>
      <c r="AN8" s="118"/>
      <c r="AO8" s="118"/>
      <c r="AP8" s="118"/>
      <c r="AQ8" s="118"/>
      <c r="AR8" s="118"/>
      <c r="AS8" s="118"/>
      <c r="AT8" s="118"/>
      <c r="AU8" s="118"/>
      <c r="AV8" s="118"/>
      <c r="AW8" s="118"/>
      <c r="AX8" s="118"/>
      <c r="AY8" s="118"/>
      <c r="AZ8" s="121" t="str">
        <f>'Improvement Indicators'!B7</f>
        <v>Other - Admin</v>
      </c>
      <c r="BA8" s="121" t="str">
        <f>'Improvement Indicators'!C7</f>
        <v>A5</v>
      </c>
      <c r="BB8" s="118" t="str">
        <f>Report!AK6</f>
        <v>Interpretation</v>
      </c>
      <c r="BC8" s="119" t="s">
        <v>165</v>
      </c>
    </row>
    <row r="9" spans="1:65" ht="15" customHeight="1" x14ac:dyDescent="0.2">
      <c r="AM9" s="118"/>
      <c r="AN9" s="118"/>
      <c r="AO9" s="118"/>
      <c r="AP9" s="118"/>
      <c r="AQ9" s="118"/>
      <c r="AR9" s="118"/>
      <c r="AS9" s="118"/>
      <c r="AT9" s="118"/>
      <c r="AU9" s="118"/>
      <c r="AV9" s="118"/>
      <c r="AW9" s="118"/>
      <c r="AX9" s="118"/>
      <c r="AY9" s="118"/>
      <c r="AZ9" s="121" t="str">
        <f>'Improvement Indicators'!B8</f>
        <v>Tone pip incorrect (e.g. not 2:1:2 or Blackman 5-cycle)</v>
      </c>
      <c r="BA9" s="121" t="str">
        <f>'Improvement Indicators'!C8</f>
        <v>P1</v>
      </c>
      <c r="BB9" s="118" t="str">
        <f>Report!AK7</f>
        <v>Strategy</v>
      </c>
      <c r="BC9" s="119" t="s">
        <v>166</v>
      </c>
    </row>
    <row r="10" spans="1:65" ht="15" customHeight="1" x14ac:dyDescent="0.2">
      <c r="AM10" s="118"/>
      <c r="AN10" s="118"/>
      <c r="AO10" s="118"/>
      <c r="AP10" s="118"/>
      <c r="AQ10" s="118"/>
      <c r="AR10" s="118"/>
      <c r="AS10" s="118"/>
      <c r="AT10" s="118"/>
      <c r="AU10" s="118"/>
      <c r="AV10" s="118"/>
      <c r="AW10" s="118"/>
      <c r="AX10" s="118"/>
      <c r="AY10" s="118"/>
      <c r="AZ10" s="121" t="str">
        <f>'Improvement Indicators'!B9</f>
        <v>Rep rate not optimal</v>
      </c>
      <c r="BA10" s="121" t="str">
        <f>'Improvement Indicators'!C9</f>
        <v>P2</v>
      </c>
      <c r="BB10" s="118" t="str">
        <f>Report!AK8</f>
        <v>CM</v>
      </c>
      <c r="BC10" s="119" t="s">
        <v>167</v>
      </c>
    </row>
    <row r="11" spans="1:65" ht="15" customHeight="1" x14ac:dyDescent="0.2">
      <c r="AM11" s="118"/>
      <c r="AN11" s="118"/>
      <c r="AO11" s="118"/>
      <c r="AP11" s="118"/>
      <c r="AQ11" s="118"/>
      <c r="AR11" s="118"/>
      <c r="AS11" s="118"/>
      <c r="AT11" s="118"/>
      <c r="AU11" s="118"/>
      <c r="AV11" s="118"/>
      <c r="AW11" s="118"/>
      <c r="AX11" s="118"/>
      <c r="AY11" s="118"/>
      <c r="AZ11" s="121" t="str">
        <f>'Improvement Indicators'!B10</f>
        <v>Exceeded max level with inserts</v>
      </c>
      <c r="BA11" s="121" t="str">
        <f>'Improvement Indicators'!C10</f>
        <v>P3</v>
      </c>
      <c r="BB11" s="118"/>
      <c r="BC11" s="119"/>
    </row>
    <row r="12" spans="1:65" ht="15" customHeight="1" x14ac:dyDescent="0.2">
      <c r="AM12" s="118"/>
      <c r="AN12" s="118"/>
      <c r="AO12" s="118"/>
      <c r="AP12" s="118"/>
      <c r="AQ12" s="118"/>
      <c r="AR12" s="118"/>
      <c r="AS12" s="118"/>
      <c r="AT12" s="118"/>
      <c r="AU12" s="118"/>
      <c r="AV12" s="118"/>
      <c r="AW12" s="118"/>
      <c r="AX12" s="118"/>
      <c r="AY12" s="118"/>
      <c r="AZ12" s="121" t="str">
        <f>'Improvement Indicators'!B11</f>
        <v>Time window not optimal</v>
      </c>
      <c r="BA12" s="121" t="str">
        <f>'Improvement Indicators'!C11</f>
        <v>P4</v>
      </c>
      <c r="BB12" s="118"/>
      <c r="BC12" s="119"/>
    </row>
    <row r="13" spans="1:65" ht="15" customHeight="1" x14ac:dyDescent="0.2">
      <c r="AM13" s="118"/>
      <c r="AN13" s="118"/>
      <c r="AO13" s="118"/>
      <c r="AP13" s="118"/>
      <c r="AQ13" s="118"/>
      <c r="AR13" s="118"/>
      <c r="AS13" s="118"/>
      <c r="AT13" s="118"/>
      <c r="AU13" s="118"/>
      <c r="AV13" s="118"/>
      <c r="AW13" s="118"/>
      <c r="AX13" s="118"/>
      <c r="AY13" s="118"/>
      <c r="AZ13" s="121" t="str">
        <f>'Improvement Indicators'!B12</f>
        <v>Insufficient sweeps used</v>
      </c>
      <c r="BA13" s="121" t="str">
        <f>'Improvement Indicators'!C12</f>
        <v>P5</v>
      </c>
      <c r="BB13" s="118"/>
      <c r="BC13" s="119"/>
    </row>
    <row r="14" spans="1:65" ht="15" customHeight="1" x14ac:dyDescent="0.2">
      <c r="AM14" s="118"/>
      <c r="AN14" s="118"/>
      <c r="AO14" s="118"/>
      <c r="AP14" s="118"/>
      <c r="AQ14" s="118"/>
      <c r="AR14" s="118"/>
      <c r="AS14" s="118"/>
      <c r="AT14" s="118"/>
      <c r="AU14" s="118"/>
      <c r="AV14" s="118"/>
      <c r="AW14" s="118"/>
      <c r="AX14" s="118"/>
      <c r="AY14" s="118"/>
      <c r="AZ14" s="121" t="str">
        <f>'Improvement Indicators'!B13</f>
        <v>Filters not optimal</v>
      </c>
      <c r="BA14" s="121" t="str">
        <f>'Improvement Indicators'!C13</f>
        <v>P6</v>
      </c>
      <c r="BB14" s="118"/>
      <c r="BC14" s="119"/>
    </row>
    <row r="15" spans="1:65" ht="15" customHeight="1" x14ac:dyDescent="0.2">
      <c r="AM15" s="118"/>
      <c r="AN15" s="118"/>
      <c r="AO15" s="118"/>
      <c r="AP15" s="118"/>
      <c r="AQ15" s="118"/>
      <c r="AR15" s="118"/>
      <c r="AS15" s="118"/>
      <c r="AT15" s="118"/>
      <c r="AU15" s="118"/>
      <c r="AV15" s="118"/>
      <c r="AW15" s="118"/>
      <c r="AX15" s="118"/>
      <c r="AY15" s="118"/>
      <c r="AZ15" s="121" t="str">
        <f>'Improvement Indicators'!B14</f>
        <v>Gain/artefact reject level not optimal</v>
      </c>
      <c r="BA15" s="121" t="str">
        <f>'Improvement Indicators'!C14</f>
        <v>P7</v>
      </c>
      <c r="BB15" s="118"/>
      <c r="BC15" s="119"/>
      <c r="BF15" s="114"/>
    </row>
    <row r="16" spans="1:65" ht="15" customHeight="1" x14ac:dyDescent="0.2">
      <c r="AM16" s="118"/>
      <c r="AN16" s="118"/>
      <c r="AO16" s="118"/>
      <c r="AP16" s="118"/>
      <c r="AQ16" s="118"/>
      <c r="AR16" s="118"/>
      <c r="AS16" s="118"/>
      <c r="AT16" s="118"/>
      <c r="AU16" s="118"/>
      <c r="AV16" s="118"/>
      <c r="AW16" s="118"/>
      <c r="AX16" s="118"/>
      <c r="AY16" s="118"/>
      <c r="AZ16" s="121" t="str">
        <f>'Improvement Indicators'!B15</f>
        <v>Notch filter used but not justified</v>
      </c>
      <c r="BA16" s="121" t="str">
        <f>'Improvement Indicators'!C15</f>
        <v>P8</v>
      </c>
      <c r="BB16" s="118"/>
      <c r="BC16" s="119"/>
      <c r="BF16" s="114"/>
    </row>
    <row r="17" spans="2:70" ht="15" customHeight="1" x14ac:dyDescent="0.2">
      <c r="AM17" s="118"/>
      <c r="AN17" s="118"/>
      <c r="AO17" s="118"/>
      <c r="AP17" s="118"/>
      <c r="AQ17" s="118"/>
      <c r="AR17" s="118"/>
      <c r="AS17" s="118"/>
      <c r="AT17" s="118"/>
      <c r="AU17" s="118"/>
      <c r="AV17" s="118"/>
      <c r="AW17" s="118"/>
      <c r="AX17" s="118"/>
      <c r="AY17" s="118"/>
      <c r="AZ17" s="121" t="str">
        <f>'Improvement Indicators'!B16</f>
        <v>Blocking period or appearance inappropriate</v>
      </c>
      <c r="BA17" s="121" t="str">
        <f>'Improvement Indicators'!C16</f>
        <v>P9</v>
      </c>
      <c r="BB17" s="118"/>
      <c r="BC17" s="119"/>
      <c r="BF17" s="114"/>
    </row>
    <row r="18" spans="2:70" s="113" customFormat="1" ht="15" customHeight="1" x14ac:dyDescent="0.2">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118"/>
      <c r="AN18" s="118"/>
      <c r="AO18" s="118"/>
      <c r="AP18" s="118"/>
      <c r="AQ18" s="118"/>
      <c r="AR18" s="118"/>
      <c r="AS18" s="118"/>
      <c r="AT18" s="118"/>
      <c r="AU18" s="118"/>
      <c r="AV18" s="118"/>
      <c r="AW18" s="118"/>
      <c r="AX18" s="118"/>
      <c r="AY18" s="118"/>
      <c r="AZ18" s="121" t="str">
        <f>'Improvement Indicators'!B17</f>
        <v>Masking - none or insufficient level when needed</v>
      </c>
      <c r="BA18" s="121" t="str">
        <f>'Improvement Indicators'!C17</f>
        <v>P10</v>
      </c>
      <c r="BB18" s="118"/>
      <c r="BC18" s="119"/>
      <c r="BD18" s="112"/>
      <c r="BF18" s="114"/>
      <c r="BN18" s="55"/>
      <c r="BO18" s="55"/>
      <c r="BP18" s="55"/>
      <c r="BQ18" s="55"/>
      <c r="BR18" s="55"/>
    </row>
    <row r="19" spans="2:70" s="113" customFormat="1" ht="15" customHeight="1" x14ac:dyDescent="0.2">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118"/>
      <c r="AN19" s="118"/>
      <c r="AO19" s="118"/>
      <c r="AP19" s="118"/>
      <c r="AQ19" s="118"/>
      <c r="AR19" s="118"/>
      <c r="AS19" s="118"/>
      <c r="AT19" s="118"/>
      <c r="AU19" s="118"/>
      <c r="AV19" s="118"/>
      <c r="AW19" s="118"/>
      <c r="AX19" s="118"/>
      <c r="AY19" s="118"/>
      <c r="AZ19" s="121" t="str">
        <f>'Improvement Indicators'!B18</f>
        <v>Masking - used when not needed or noise level too high</v>
      </c>
      <c r="BA19" s="121" t="str">
        <f>'Improvement Indicators'!C18</f>
        <v>P11</v>
      </c>
      <c r="BB19" s="118"/>
      <c r="BC19" s="119"/>
      <c r="BD19" s="112"/>
      <c r="BF19" s="114"/>
      <c r="BN19" s="55"/>
      <c r="BO19" s="55"/>
      <c r="BP19" s="55"/>
      <c r="BQ19" s="55"/>
      <c r="BR19" s="55"/>
    </row>
    <row r="20" spans="2:70" s="113" customFormat="1" ht="15" customHeight="1" x14ac:dyDescent="0.2">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118"/>
      <c r="AN20" s="118"/>
      <c r="AO20" s="118"/>
      <c r="AP20" s="118"/>
      <c r="AQ20" s="118"/>
      <c r="AR20" s="118"/>
      <c r="AS20" s="118"/>
      <c r="AT20" s="118"/>
      <c r="AU20" s="118"/>
      <c r="AV20" s="118"/>
      <c r="AW20" s="118"/>
      <c r="AX20" s="118"/>
      <c r="AY20" s="118"/>
      <c r="AZ20" s="121" t="str">
        <f>'Improvement Indicators'!B19</f>
        <v>Other - Parameters</v>
      </c>
      <c r="BA20" s="121" t="str">
        <f>'Improvement Indicators'!C19</f>
        <v>P12</v>
      </c>
      <c r="BB20" s="118"/>
      <c r="BC20" s="119"/>
      <c r="BD20" s="112"/>
      <c r="BF20" s="114"/>
      <c r="BN20" s="55"/>
      <c r="BO20" s="55"/>
      <c r="BP20" s="55"/>
      <c r="BQ20" s="55"/>
      <c r="BR20" s="55"/>
    </row>
    <row r="21" spans="2:70" s="113" customFormat="1" ht="15" customHeight="1" x14ac:dyDescent="0.2">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118"/>
      <c r="AN21" s="118"/>
      <c r="AO21" s="118"/>
      <c r="AP21" s="118"/>
      <c r="AQ21" s="118"/>
      <c r="AR21" s="118"/>
      <c r="AS21" s="118"/>
      <c r="AT21" s="118"/>
      <c r="AU21" s="118"/>
      <c r="AV21" s="118"/>
      <c r="AW21" s="118"/>
      <c r="AX21" s="118"/>
      <c r="AY21" s="118"/>
      <c r="AZ21" s="121" t="str">
        <f>'Improvement Indicators'!B20</f>
        <v>Poor choice of rejection level/sweeps</v>
      </c>
      <c r="BA21" s="121" t="str">
        <f>'Improvement Indicators'!C20</f>
        <v>Q1</v>
      </c>
      <c r="BB21" s="118"/>
      <c r="BC21" s="119"/>
      <c r="BD21" s="112"/>
      <c r="BF21" s="114"/>
      <c r="BN21" s="55"/>
      <c r="BO21" s="55"/>
      <c r="BP21" s="55"/>
      <c r="BQ21" s="55"/>
      <c r="BR21" s="55"/>
    </row>
    <row r="22" spans="2:70" s="113" customFormat="1" ht="15" customHeight="1" x14ac:dyDescent="0.2">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118"/>
      <c r="AN22" s="118"/>
      <c r="AO22" s="118"/>
      <c r="AP22" s="118"/>
      <c r="AQ22" s="118"/>
      <c r="AR22" s="118"/>
      <c r="AS22" s="118"/>
      <c r="AT22" s="118"/>
      <c r="AU22" s="118"/>
      <c r="AV22" s="118"/>
      <c r="AW22" s="118"/>
      <c r="AX22" s="118"/>
      <c r="AY22" s="118"/>
      <c r="AZ22" s="121" t="str">
        <f>'Improvement Indicators'!B21</f>
        <v>Excessive electrical noise apparent</v>
      </c>
      <c r="BA22" s="121" t="str">
        <f>'Improvement Indicators'!C21</f>
        <v>Q2</v>
      </c>
      <c r="BB22" s="118"/>
      <c r="BC22" s="119"/>
      <c r="BD22" s="112"/>
      <c r="BF22" s="114"/>
      <c r="BN22" s="55"/>
      <c r="BO22" s="55"/>
      <c r="BP22" s="55"/>
      <c r="BQ22" s="55"/>
      <c r="BR22" s="55"/>
    </row>
    <row r="23" spans="2:70" s="113" customFormat="1" ht="15" customHeight="1" x14ac:dyDescent="0.2">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118"/>
      <c r="AN23" s="118"/>
      <c r="AO23" s="118"/>
      <c r="AP23" s="118"/>
      <c r="AQ23" s="118"/>
      <c r="AR23" s="121"/>
      <c r="AS23" s="118"/>
      <c r="AT23" s="118"/>
      <c r="AU23" s="118"/>
      <c r="AV23" s="118"/>
      <c r="AW23" s="118"/>
      <c r="AX23" s="118"/>
      <c r="AY23" s="118"/>
      <c r="AZ23" s="121" t="str">
        <f>'Improvement Indicators'!B22</f>
        <v>Other - Recording Quality</v>
      </c>
      <c r="BA23" s="121" t="str">
        <f>'Improvement Indicators'!C22</f>
        <v>Q3</v>
      </c>
      <c r="BB23" s="118"/>
      <c r="BC23" s="119"/>
      <c r="BD23" s="112"/>
      <c r="BF23" s="114"/>
      <c r="BN23" s="55"/>
      <c r="BO23" s="55"/>
      <c r="BP23" s="55"/>
      <c r="BQ23" s="55"/>
      <c r="BR23" s="55"/>
    </row>
    <row r="24" spans="2:70" s="113" customFormat="1" ht="15" customHeight="1" x14ac:dyDescent="0.2">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118"/>
      <c r="AN24" s="118"/>
      <c r="AO24" s="118"/>
      <c r="AP24" s="118"/>
      <c r="AQ24" s="118"/>
      <c r="AR24" s="121"/>
      <c r="AS24" s="118"/>
      <c r="AT24" s="118"/>
      <c r="AU24" s="118"/>
      <c r="AV24" s="118"/>
      <c r="AW24" s="118"/>
      <c r="AX24" s="118"/>
      <c r="AY24" s="118"/>
      <c r="AZ24" s="121" t="str">
        <f>'Improvement Indicators'!B23</f>
        <v>Display aspect ratio outside recommended range</v>
      </c>
      <c r="BA24" s="121" t="str">
        <f>'Improvement Indicators'!C23</f>
        <v>D1</v>
      </c>
      <c r="BB24" s="118"/>
      <c r="BC24" s="119"/>
      <c r="BD24" s="112"/>
      <c r="BF24" s="114"/>
      <c r="BN24" s="55"/>
      <c r="BO24" s="55"/>
      <c r="BP24" s="55"/>
      <c r="BQ24" s="55"/>
      <c r="BR24" s="55"/>
    </row>
    <row r="25" spans="2:70" s="113" customFormat="1" ht="15" customHeight="1" x14ac:dyDescent="0.2">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118"/>
      <c r="AN25" s="118"/>
      <c r="AO25" s="118"/>
      <c r="AP25" s="118"/>
      <c r="AQ25" s="118"/>
      <c r="AR25" s="121"/>
      <c r="AS25" s="118"/>
      <c r="AT25" s="118"/>
      <c r="AU25" s="118"/>
      <c r="AV25" s="118"/>
      <c r="AW25" s="118"/>
      <c r="AX25" s="118"/>
      <c r="AY25" s="118"/>
      <c r="AZ25" s="121" t="str">
        <f>'Improvement Indicators'!B24</f>
        <v>Display aspect ratio not optimal for these waveforms</v>
      </c>
      <c r="BA25" s="121" t="str">
        <f>'Improvement Indicators'!C24</f>
        <v>D2</v>
      </c>
      <c r="BB25" s="118"/>
      <c r="BC25" s="119"/>
      <c r="BD25" s="112"/>
      <c r="BF25" s="114"/>
      <c r="BN25" s="55"/>
      <c r="BO25" s="55"/>
      <c r="BP25" s="55"/>
      <c r="BQ25" s="55"/>
      <c r="BR25" s="55"/>
    </row>
    <row r="26" spans="2:70" s="113" customFormat="1" ht="15" customHeight="1" x14ac:dyDescent="0.2">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118"/>
      <c r="AN26" s="118"/>
      <c r="AO26" s="118"/>
      <c r="AP26" s="118"/>
      <c r="AQ26" s="118"/>
      <c r="AR26" s="121"/>
      <c r="AS26" s="118"/>
      <c r="AT26" s="118"/>
      <c r="AU26" s="118"/>
      <c r="AV26" s="118"/>
      <c r="AW26" s="118"/>
      <c r="AX26" s="118"/>
      <c r="AY26" s="118"/>
      <c r="AZ26" s="121" t="str">
        <f>'Improvement Indicators'!B25</f>
        <v>Incorrect superposition of waveforms</v>
      </c>
      <c r="BA26" s="121" t="str">
        <f>'Improvement Indicators'!C25</f>
        <v>D3</v>
      </c>
      <c r="BB26" s="118"/>
      <c r="BC26" s="119"/>
      <c r="BD26" s="112"/>
      <c r="BF26" s="114"/>
      <c r="BN26" s="55"/>
      <c r="BO26" s="55"/>
      <c r="BP26" s="55"/>
      <c r="BQ26" s="55"/>
      <c r="BR26" s="55"/>
    </row>
    <row r="27" spans="2:70" s="113" customFormat="1" ht="15" customHeight="1" x14ac:dyDescent="0.2">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118"/>
      <c r="AN27" s="118"/>
      <c r="AO27" s="118"/>
      <c r="AP27" s="118"/>
      <c r="AQ27" s="118"/>
      <c r="AR27" s="121"/>
      <c r="AS27" s="118"/>
      <c r="AT27" s="118"/>
      <c r="AU27" s="118"/>
      <c r="AV27" s="118"/>
      <c r="AW27" s="118"/>
      <c r="AX27" s="118"/>
      <c r="AY27" s="118"/>
      <c r="AZ27" s="121" t="str">
        <f>'Improvement Indicators'!B26</f>
        <v>CR/RA/Inc not marked at each level (depends on local policy)</v>
      </c>
      <c r="BA27" s="121" t="str">
        <f>'Improvement Indicators'!C26</f>
        <v>D4</v>
      </c>
      <c r="BB27" s="118"/>
      <c r="BC27" s="119"/>
      <c r="BD27" s="112"/>
      <c r="BF27" s="114"/>
      <c r="BN27" s="55"/>
      <c r="BO27" s="55"/>
      <c r="BP27" s="55"/>
      <c r="BQ27" s="55"/>
      <c r="BR27" s="55"/>
    </row>
    <row r="28" spans="2:70" s="113" customFormat="1" ht="15" customHeight="1" x14ac:dyDescent="0.2">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118"/>
      <c r="AN28" s="118"/>
      <c r="AO28" s="118"/>
      <c r="AP28" s="118"/>
      <c r="AQ28" s="118"/>
      <c r="AR28" s="121"/>
      <c r="AS28" s="118"/>
      <c r="AT28" s="118"/>
      <c r="AU28" s="118"/>
      <c r="AV28" s="118"/>
      <c r="AW28" s="118"/>
      <c r="AX28" s="118"/>
      <c r="AY28" s="118"/>
      <c r="AZ28" s="121" t="str">
        <f>'Improvement Indicators'!B27</f>
        <v>To many tests displayed on one page (no official rule)</v>
      </c>
      <c r="BA28" s="121" t="str">
        <f>'Improvement Indicators'!C27</f>
        <v>D5</v>
      </c>
      <c r="BB28" s="118"/>
      <c r="BC28" s="119"/>
      <c r="BD28" s="112"/>
      <c r="BF28" s="114"/>
      <c r="BN28" s="55"/>
      <c r="BO28" s="55"/>
      <c r="BP28" s="55"/>
      <c r="BQ28" s="55"/>
      <c r="BR28" s="55"/>
    </row>
    <row r="29" spans="2:70" s="113" customFormat="1" ht="15" customHeight="1" x14ac:dyDescent="0.2">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118"/>
      <c r="AN29" s="118"/>
      <c r="AO29" s="118"/>
      <c r="AP29" s="118"/>
      <c r="AQ29" s="118"/>
      <c r="AR29" s="118"/>
      <c r="AS29" s="118"/>
      <c r="AT29" s="118"/>
      <c r="AU29" s="118"/>
      <c r="AV29" s="118"/>
      <c r="AW29" s="118"/>
      <c r="AX29" s="118"/>
      <c r="AY29" s="118"/>
      <c r="AZ29" s="121" t="str">
        <f>'Improvement Indicators'!B28</f>
        <v>Patient identifying details not removed from printout</v>
      </c>
      <c r="BA29" s="121" t="str">
        <f>'Improvement Indicators'!C28</f>
        <v>D6</v>
      </c>
      <c r="BB29" s="118"/>
      <c r="BC29" s="119"/>
      <c r="BD29" s="112"/>
      <c r="BF29" s="115"/>
      <c r="BN29" s="55"/>
      <c r="BO29" s="55"/>
      <c r="BP29" s="55"/>
      <c r="BQ29" s="55"/>
      <c r="BR29" s="55"/>
    </row>
    <row r="30" spans="2:70" s="113" customFormat="1" ht="15" customHeight="1" x14ac:dyDescent="0.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118"/>
      <c r="AN30" s="118"/>
      <c r="AO30" s="118"/>
      <c r="AP30" s="118"/>
      <c r="AQ30" s="118"/>
      <c r="AR30" s="118"/>
      <c r="AS30" s="118"/>
      <c r="AT30" s="118"/>
      <c r="AU30" s="118"/>
      <c r="AV30" s="118"/>
      <c r="AW30" s="118"/>
      <c r="AX30" s="118"/>
      <c r="AY30" s="118"/>
      <c r="AZ30" s="121" t="str">
        <f>'Improvement Indicators'!B29</f>
        <v>Other - Display</v>
      </c>
      <c r="BA30" s="121" t="str">
        <f>'Improvement Indicators'!C29</f>
        <v>D7</v>
      </c>
      <c r="BB30" s="118"/>
      <c r="BC30" s="119"/>
      <c r="BD30" s="112"/>
      <c r="BF30" s="115"/>
      <c r="BN30" s="55"/>
      <c r="BO30" s="55"/>
      <c r="BP30" s="55"/>
      <c r="BQ30" s="55"/>
      <c r="BR30" s="55"/>
    </row>
    <row r="31" spans="2:70" s="113" customFormat="1" ht="15" customHeight="1" x14ac:dyDescent="0.2">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118"/>
      <c r="AN31" s="118"/>
      <c r="AO31" s="118"/>
      <c r="AP31" s="118"/>
      <c r="AQ31" s="118"/>
      <c r="AR31" s="118"/>
      <c r="AS31" s="118"/>
      <c r="AT31" s="118"/>
      <c r="AU31" s="118"/>
      <c r="AV31" s="118"/>
      <c r="AW31" s="118"/>
      <c r="AX31" s="118"/>
      <c r="AY31" s="118"/>
      <c r="AZ31" s="121" t="str">
        <f>'Improvement Indicators'!B30</f>
        <v>Not replicated at levels defining the threshold</v>
      </c>
      <c r="BA31" s="121" t="str">
        <f>'Improvement Indicators'!C30</f>
        <v>I1</v>
      </c>
      <c r="BB31" s="118"/>
      <c r="BC31" s="119"/>
      <c r="BD31" s="112"/>
      <c r="BN31" s="55"/>
      <c r="BO31" s="55"/>
      <c r="BP31" s="55"/>
      <c r="BQ31" s="55"/>
      <c r="BR31" s="55"/>
    </row>
    <row r="32" spans="2:70" s="113" customFormat="1" ht="15" customHeight="1" x14ac:dyDescent="0.2">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118"/>
      <c r="AN32" s="118"/>
      <c r="AO32" s="118"/>
      <c r="AP32" s="118"/>
      <c r="AQ32" s="118"/>
      <c r="AR32" s="118"/>
      <c r="AS32" s="118"/>
      <c r="AT32" s="118"/>
      <c r="AU32" s="118"/>
      <c r="AV32" s="118"/>
      <c r="AW32" s="118"/>
      <c r="AX32" s="118"/>
      <c r="AY32" s="118"/>
      <c r="AZ32" s="121" t="str">
        <f>'Improvement Indicators'!B31</f>
        <v>Labelled CR but is inconclusive</v>
      </c>
      <c r="BA32" s="121" t="str">
        <f>'Improvement Indicators'!C31</f>
        <v>I2</v>
      </c>
      <c r="BB32" s="118"/>
      <c r="BC32" s="119"/>
      <c r="BD32" s="112"/>
      <c r="BN32" s="55"/>
      <c r="BO32" s="55"/>
      <c r="BP32" s="55"/>
      <c r="BQ32" s="55"/>
      <c r="BR32" s="55"/>
    </row>
    <row r="33" spans="2:70" s="112" customFormat="1" ht="15" customHeight="1" x14ac:dyDescent="0.2">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118"/>
      <c r="AN33" s="118"/>
      <c r="AO33" s="118"/>
      <c r="AP33" s="118"/>
      <c r="AQ33" s="118"/>
      <c r="AR33" s="118"/>
      <c r="AS33" s="118"/>
      <c r="AT33" s="118"/>
      <c r="AU33" s="118"/>
      <c r="AV33" s="118"/>
      <c r="AW33" s="118"/>
      <c r="AX33" s="118"/>
      <c r="AY33" s="118"/>
      <c r="AZ33" s="121" t="str">
        <f>'Improvement Indicators'!B32</f>
        <v>Labelled CR but is RA</v>
      </c>
      <c r="BA33" s="121" t="str">
        <f>'Improvement Indicators'!C32</f>
        <v>I3</v>
      </c>
      <c r="BB33" s="118"/>
      <c r="BC33" s="119"/>
      <c r="BE33" s="113"/>
      <c r="BF33" s="113"/>
      <c r="BG33" s="113"/>
      <c r="BH33" s="113"/>
      <c r="BI33" s="113"/>
      <c r="BJ33" s="113"/>
      <c r="BK33" s="113"/>
      <c r="BL33" s="113"/>
      <c r="BM33" s="113"/>
      <c r="BN33" s="55"/>
      <c r="BO33" s="55"/>
      <c r="BP33" s="55"/>
      <c r="BQ33" s="55"/>
      <c r="BR33" s="55"/>
    </row>
    <row r="34" spans="2:70" s="112" customFormat="1" ht="15" customHeight="1" x14ac:dyDescent="0.2">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118"/>
      <c r="AN34" s="118"/>
      <c r="AO34" s="118"/>
      <c r="AP34" s="118"/>
      <c r="AQ34" s="118"/>
      <c r="AR34" s="118"/>
      <c r="AS34" s="118"/>
      <c r="AT34" s="118"/>
      <c r="AU34" s="118"/>
      <c r="AV34" s="118"/>
      <c r="AW34" s="118"/>
      <c r="AX34" s="118"/>
      <c r="AY34" s="118"/>
      <c r="AZ34" s="121" t="str">
        <f>'Improvement Indicators'!B33</f>
        <v>Labelled CR but not replicated at the threshold level</v>
      </c>
      <c r="BA34" s="121" t="str">
        <f>'Improvement Indicators'!C33</f>
        <v>I4</v>
      </c>
      <c r="BB34" s="118"/>
      <c r="BC34" s="119"/>
      <c r="BE34" s="113"/>
      <c r="BF34" s="113"/>
      <c r="BG34" s="113"/>
      <c r="BH34" s="113"/>
      <c r="BI34" s="113"/>
      <c r="BJ34" s="113"/>
      <c r="BK34" s="113"/>
      <c r="BL34" s="113"/>
      <c r="BM34" s="113"/>
      <c r="BN34" s="55"/>
      <c r="BO34" s="55"/>
      <c r="BP34" s="55"/>
      <c r="BQ34" s="55"/>
      <c r="BR34" s="55"/>
    </row>
    <row r="35" spans="2:70" s="112" customFormat="1" ht="15" customHeight="1" x14ac:dyDescent="0.2">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118"/>
      <c r="AN35" s="118"/>
      <c r="AO35" s="118"/>
      <c r="AP35" s="118"/>
      <c r="AQ35" s="118"/>
      <c r="AR35" s="118"/>
      <c r="AS35" s="118"/>
      <c r="AT35" s="118"/>
      <c r="AU35" s="118"/>
      <c r="AV35" s="118"/>
      <c r="AW35" s="118"/>
      <c r="AX35" s="118"/>
      <c r="AY35" s="118"/>
      <c r="AZ35" s="121" t="str">
        <f>'Improvement Indicators'!B34</f>
        <v xml:space="preserve">Labelled RA but is inconclusive </v>
      </c>
      <c r="BA35" s="121" t="str">
        <f>'Improvement Indicators'!C34</f>
        <v>I5</v>
      </c>
      <c r="BB35" s="118"/>
      <c r="BC35" s="119"/>
      <c r="BE35" s="113"/>
      <c r="BF35" s="113"/>
      <c r="BG35" s="113"/>
      <c r="BH35" s="113"/>
      <c r="BI35" s="113"/>
      <c r="BJ35" s="113"/>
      <c r="BK35" s="113"/>
      <c r="BL35" s="113"/>
      <c r="BM35" s="113"/>
      <c r="BN35" s="55"/>
      <c r="BO35" s="55"/>
      <c r="BP35" s="55"/>
      <c r="BQ35" s="55"/>
      <c r="BR35" s="55"/>
    </row>
    <row r="36" spans="2:70" s="112" customFormat="1" ht="15" customHeight="1" x14ac:dyDescent="0.2">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118"/>
      <c r="AN36" s="118"/>
      <c r="AO36" s="118"/>
      <c r="AP36" s="118"/>
      <c r="AQ36" s="118"/>
      <c r="AR36" s="118"/>
      <c r="AS36" s="118"/>
      <c r="AT36" s="118"/>
      <c r="AU36" s="118"/>
      <c r="AV36" s="118"/>
      <c r="AW36" s="118"/>
      <c r="AX36" s="118"/>
      <c r="AY36" s="118"/>
      <c r="AZ36" s="121" t="str">
        <f>'Improvement Indicators'!B35</f>
        <v>Labelled RA but is CR</v>
      </c>
      <c r="BA36" s="121" t="str">
        <f>'Improvement Indicators'!C35</f>
        <v>I6</v>
      </c>
      <c r="BB36" s="118"/>
      <c r="BC36" s="119"/>
      <c r="BE36" s="113"/>
      <c r="BF36" s="113"/>
      <c r="BG36" s="113"/>
      <c r="BH36" s="113"/>
      <c r="BI36" s="113"/>
      <c r="BJ36" s="113"/>
      <c r="BK36" s="113"/>
      <c r="BL36" s="113"/>
      <c r="BM36" s="113"/>
      <c r="BN36" s="55"/>
      <c r="BO36" s="55"/>
      <c r="BP36" s="55"/>
      <c r="BQ36" s="55"/>
      <c r="BR36" s="55"/>
    </row>
    <row r="37" spans="2:70" s="112" customFormat="1" ht="15" customHeight="1" x14ac:dyDescent="0.2">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118"/>
      <c r="AN37" s="118"/>
      <c r="AO37" s="118"/>
      <c r="AP37" s="118"/>
      <c r="AQ37" s="118"/>
      <c r="AR37" s="118"/>
      <c r="AS37" s="118"/>
      <c r="AT37" s="118"/>
      <c r="AU37" s="118"/>
      <c r="AV37" s="118"/>
      <c r="AW37" s="118"/>
      <c r="AX37" s="118"/>
      <c r="AY37" s="118"/>
      <c r="AZ37" s="121" t="str">
        <f>'Improvement Indicators'!B36</f>
        <v>Labelled RA but does not meet RA criteria</v>
      </c>
      <c r="BA37" s="121" t="str">
        <f>'Improvement Indicators'!C36</f>
        <v>I7</v>
      </c>
      <c r="BB37" s="118"/>
      <c r="BC37" s="119"/>
      <c r="BE37" s="113"/>
      <c r="BF37" s="113"/>
      <c r="BG37" s="113"/>
      <c r="BH37" s="113"/>
      <c r="BI37" s="113"/>
      <c r="BJ37" s="113"/>
      <c r="BK37" s="113"/>
      <c r="BL37" s="113"/>
      <c r="BM37" s="113"/>
      <c r="BN37" s="55"/>
      <c r="BO37" s="55"/>
      <c r="BP37" s="55"/>
      <c r="BQ37" s="55"/>
      <c r="BR37" s="55"/>
    </row>
    <row r="38" spans="2:70" s="112" customFormat="1" ht="15" customHeight="1" x14ac:dyDescent="0.2">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118"/>
      <c r="AN38" s="118"/>
      <c r="AO38" s="118"/>
      <c r="AP38" s="118"/>
      <c r="AQ38" s="118"/>
      <c r="AR38" s="118"/>
      <c r="AS38" s="118"/>
      <c r="AT38" s="118"/>
      <c r="AU38" s="118"/>
      <c r="AV38" s="118"/>
      <c r="AW38" s="118"/>
      <c r="AX38" s="118"/>
      <c r="AY38" s="118"/>
      <c r="AZ38" s="121" t="str">
        <f>'Improvement Indicators'!B37</f>
        <v>Labelled inconclusive but is CR</v>
      </c>
      <c r="BA38" s="121" t="str">
        <f>'Improvement Indicators'!C37</f>
        <v>I8</v>
      </c>
      <c r="BB38" s="118"/>
      <c r="BC38" s="119"/>
      <c r="BE38" s="113"/>
      <c r="BF38" s="113"/>
      <c r="BG38" s="113"/>
      <c r="BH38" s="113"/>
      <c r="BI38" s="113"/>
      <c r="BJ38" s="113"/>
      <c r="BK38" s="113"/>
      <c r="BL38" s="113"/>
      <c r="BM38" s="113"/>
      <c r="BN38" s="55"/>
      <c r="BO38" s="55"/>
      <c r="BP38" s="55"/>
      <c r="BQ38" s="55"/>
      <c r="BR38" s="55"/>
    </row>
    <row r="39" spans="2:70" s="112" customFormat="1" ht="15" customHeight="1" x14ac:dyDescent="0.2">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118"/>
      <c r="AN39" s="118"/>
      <c r="AO39" s="118"/>
      <c r="AP39" s="118"/>
      <c r="AQ39" s="118"/>
      <c r="AR39" s="118"/>
      <c r="AS39" s="118"/>
      <c r="AT39" s="118"/>
      <c r="AU39" s="118"/>
      <c r="AV39" s="118"/>
      <c r="AW39" s="118"/>
      <c r="AX39" s="118"/>
      <c r="AY39" s="118"/>
      <c r="AZ39" s="121" t="str">
        <f>'Improvement Indicators'!B38</f>
        <v>Labelled inconclusive but is RA</v>
      </c>
      <c r="BA39" s="121" t="str">
        <f>'Improvement Indicators'!C38</f>
        <v>I9</v>
      </c>
      <c r="BB39" s="118"/>
      <c r="BC39" s="119"/>
      <c r="BE39" s="113"/>
      <c r="BF39" s="113"/>
      <c r="BG39" s="113"/>
      <c r="BH39" s="113"/>
      <c r="BI39" s="113"/>
      <c r="BJ39" s="113"/>
      <c r="BK39" s="113"/>
      <c r="BL39" s="113"/>
      <c r="BM39" s="113"/>
      <c r="BN39" s="55"/>
      <c r="BO39" s="55"/>
      <c r="BP39" s="55"/>
      <c r="BQ39" s="55"/>
      <c r="BR39" s="55"/>
    </row>
    <row r="40" spans="2:70" s="112" customFormat="1" ht="15" customHeight="1" x14ac:dyDescent="0.2">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118"/>
      <c r="AN40" s="118"/>
      <c r="AO40" s="118"/>
      <c r="AP40" s="118"/>
      <c r="AQ40" s="118"/>
      <c r="AR40" s="118"/>
      <c r="AS40" s="118"/>
      <c r="AT40" s="118"/>
      <c r="AU40" s="118"/>
      <c r="AV40" s="118"/>
      <c r="AW40" s="118"/>
      <c r="AX40" s="118"/>
      <c r="AY40" s="118"/>
      <c r="AZ40" s="121" t="str">
        <f>'Improvement Indicators'!B39</f>
        <v>Threshold recorded as = when should be &lt;=</v>
      </c>
      <c r="BA40" s="121" t="str">
        <f>'Improvement Indicators'!C39</f>
        <v>I10</v>
      </c>
      <c r="BB40" s="118"/>
      <c r="BC40" s="119"/>
      <c r="BE40" s="113"/>
      <c r="BF40" s="113"/>
      <c r="BG40" s="113"/>
      <c r="BH40" s="113"/>
      <c r="BI40" s="113"/>
      <c r="BJ40" s="113"/>
      <c r="BK40" s="113"/>
      <c r="BL40" s="113"/>
      <c r="BM40" s="113"/>
      <c r="BN40" s="55"/>
      <c r="BO40" s="55"/>
      <c r="BP40" s="55"/>
      <c r="BQ40" s="55"/>
      <c r="BR40" s="55"/>
    </row>
    <row r="41" spans="2:70" s="112" customFormat="1" ht="15" customHeight="1" x14ac:dyDescent="0.2">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118"/>
      <c r="AN41" s="118"/>
      <c r="AO41" s="118"/>
      <c r="AP41" s="118"/>
      <c r="AQ41" s="118"/>
      <c r="AR41" s="118"/>
      <c r="AS41" s="118"/>
      <c r="AT41" s="118"/>
      <c r="AU41" s="118"/>
      <c r="AV41" s="118"/>
      <c r="AW41" s="118"/>
      <c r="AX41" s="118"/>
      <c r="AY41" s="118"/>
      <c r="AZ41" s="121" t="str">
        <f>'Improvement Indicators'!B40</f>
        <v>More than 2 traces overlaid</v>
      </c>
      <c r="BA41" s="121" t="str">
        <f>'Improvement Indicators'!C40</f>
        <v>I11</v>
      </c>
      <c r="BB41" s="118"/>
      <c r="BC41" s="119"/>
      <c r="BE41" s="113"/>
      <c r="BF41" s="113"/>
      <c r="BG41" s="113"/>
      <c r="BH41" s="113"/>
      <c r="BI41" s="113"/>
      <c r="BJ41" s="113"/>
      <c r="BK41" s="113"/>
      <c r="BL41" s="113"/>
      <c r="BM41" s="113"/>
      <c r="BN41" s="55"/>
      <c r="BO41" s="55"/>
      <c r="BP41" s="55"/>
      <c r="BQ41" s="55"/>
      <c r="BR41" s="55"/>
    </row>
    <row r="42" spans="2:70" s="112" customFormat="1" ht="15" customHeight="1" x14ac:dyDescent="0.2">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118"/>
      <c r="AN42" s="118"/>
      <c r="AO42" s="118"/>
      <c r="AP42" s="118"/>
      <c r="AQ42" s="118"/>
      <c r="AR42" s="118"/>
      <c r="AS42" s="118"/>
      <c r="AT42" s="118"/>
      <c r="AU42" s="118"/>
      <c r="AV42" s="118"/>
      <c r="AW42" s="118"/>
      <c r="AX42" s="118"/>
      <c r="AY42" s="118"/>
      <c r="AZ42" s="121" t="str">
        <f>'Improvement Indicators'!B41</f>
        <v>Inaccurate or doubtful peak labelling</v>
      </c>
      <c r="BA42" s="121" t="str">
        <f>'Improvement Indicators'!C41</f>
        <v>I12</v>
      </c>
      <c r="BB42" s="118"/>
      <c r="BC42" s="119"/>
      <c r="BE42" s="113"/>
      <c r="BF42" s="113"/>
      <c r="BG42" s="113"/>
      <c r="BH42" s="113"/>
      <c r="BI42" s="113"/>
      <c r="BJ42" s="113"/>
      <c r="BK42" s="113"/>
      <c r="BL42" s="113"/>
      <c r="BM42" s="113"/>
      <c r="BN42" s="55"/>
      <c r="BO42" s="55"/>
      <c r="BP42" s="55"/>
      <c r="BQ42" s="55"/>
      <c r="BR42" s="55"/>
    </row>
    <row r="43" spans="2:70" s="112" customFormat="1" ht="15" customHeight="1"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118"/>
      <c r="AN43" s="118"/>
      <c r="AO43" s="118"/>
      <c r="AP43" s="118"/>
      <c r="AQ43" s="118"/>
      <c r="AR43" s="118"/>
      <c r="AS43" s="118"/>
      <c r="AT43" s="118"/>
      <c r="AU43" s="118"/>
      <c r="AV43" s="118"/>
      <c r="AW43" s="118"/>
      <c r="AX43" s="118"/>
      <c r="AY43" s="118"/>
      <c r="AZ43" s="121" t="str">
        <f>'Improvement Indicators'!B42</f>
        <v>nHL to eHL correction incorrect</v>
      </c>
      <c r="BA43" s="121" t="str">
        <f>'Improvement Indicators'!C42</f>
        <v>I13</v>
      </c>
      <c r="BB43" s="118"/>
      <c r="BC43" s="119"/>
      <c r="BE43" s="113"/>
      <c r="BF43" s="113"/>
      <c r="BG43" s="113"/>
      <c r="BH43" s="113"/>
      <c r="BI43" s="113"/>
      <c r="BJ43" s="113"/>
      <c r="BK43" s="113"/>
      <c r="BL43" s="113"/>
      <c r="BM43" s="113"/>
      <c r="BN43" s="55"/>
      <c r="BO43" s="55"/>
      <c r="BP43" s="55"/>
      <c r="BQ43" s="55"/>
      <c r="BR43" s="55"/>
    </row>
    <row r="44" spans="2:70" s="112" customFormat="1" ht="15" customHeight="1" x14ac:dyDescent="0.2">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118"/>
      <c r="AN44" s="118"/>
      <c r="AO44" s="118"/>
      <c r="AP44" s="118"/>
      <c r="AQ44" s="118"/>
      <c r="AR44" s="118"/>
      <c r="AS44" s="118"/>
      <c r="AT44" s="118"/>
      <c r="AU44" s="118"/>
      <c r="AV44" s="118"/>
      <c r="AW44" s="118"/>
      <c r="AX44" s="118"/>
      <c r="AY44" s="118"/>
      <c r="AZ44" s="121" t="str">
        <f>'Improvement Indicators'!B43</f>
        <v>Mismatch between printout and S4H/spreadsheet entry</v>
      </c>
      <c r="BA44" s="121" t="str">
        <f>'Improvement Indicators'!C43</f>
        <v>I14</v>
      </c>
      <c r="BB44" s="118"/>
      <c r="BC44" s="119"/>
      <c r="BE44" s="113"/>
      <c r="BF44" s="113"/>
      <c r="BG44" s="113"/>
      <c r="BH44" s="113"/>
      <c r="BI44" s="113"/>
      <c r="BJ44" s="113"/>
      <c r="BK44" s="113"/>
      <c r="BL44" s="113"/>
      <c r="BM44" s="113"/>
      <c r="BN44" s="55"/>
      <c r="BO44" s="55"/>
      <c r="BP44" s="55"/>
      <c r="BQ44" s="55"/>
      <c r="BR44" s="55"/>
    </row>
    <row r="45" spans="2:70" s="112" customFormat="1" ht="15" customHeight="1" x14ac:dyDescent="0.2">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118"/>
      <c r="AN45" s="118"/>
      <c r="AO45" s="118"/>
      <c r="AP45" s="118"/>
      <c r="AQ45" s="118"/>
      <c r="AR45" s="118"/>
      <c r="AS45" s="118"/>
      <c r="AT45" s="118"/>
      <c r="AU45" s="118"/>
      <c r="AV45" s="118"/>
      <c r="AW45" s="118"/>
      <c r="AX45" s="118"/>
      <c r="AY45" s="118"/>
      <c r="AZ45" s="121" t="str">
        <f>'Improvement Indicators'!B44</f>
        <v>Gold standard reported incorrectly</v>
      </c>
      <c r="BA45" s="121" t="str">
        <f>'Improvement Indicators'!C44</f>
        <v>I15</v>
      </c>
      <c r="BB45" s="118"/>
      <c r="BC45" s="119"/>
      <c r="BE45" s="113"/>
      <c r="BF45" s="113"/>
      <c r="BG45" s="113"/>
      <c r="BH45" s="113"/>
      <c r="BI45" s="113"/>
      <c r="BJ45" s="113"/>
      <c r="BK45" s="113"/>
      <c r="BL45" s="113"/>
      <c r="BM45" s="113"/>
      <c r="BN45" s="55"/>
      <c r="BO45" s="55"/>
      <c r="BP45" s="55"/>
      <c r="BQ45" s="55"/>
      <c r="BR45" s="55"/>
    </row>
    <row r="46" spans="2:70" s="112" customFormat="1" ht="15" customHeight="1" x14ac:dyDescent="0.2">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118"/>
      <c r="AN46" s="118"/>
      <c r="AO46" s="118"/>
      <c r="AP46" s="118"/>
      <c r="AQ46" s="118"/>
      <c r="AR46" s="118"/>
      <c r="AS46" s="118"/>
      <c r="AT46" s="118"/>
      <c r="AU46" s="118"/>
      <c r="AV46" s="118"/>
      <c r="AW46" s="118"/>
      <c r="AX46" s="118"/>
      <c r="AY46" s="118"/>
      <c r="AZ46" s="121" t="str">
        <f>'Improvement Indicators'!B45</f>
        <v>Other - Interpretation</v>
      </c>
      <c r="BA46" s="121" t="str">
        <f>'Improvement Indicators'!C45</f>
        <v>I16</v>
      </c>
      <c r="BB46" s="118"/>
      <c r="BC46" s="119"/>
      <c r="BE46" s="113"/>
      <c r="BF46" s="113"/>
      <c r="BG46" s="113"/>
      <c r="BH46" s="113"/>
      <c r="BI46" s="113"/>
      <c r="BJ46" s="113"/>
      <c r="BK46" s="113"/>
      <c r="BL46" s="113"/>
      <c r="BM46" s="113"/>
      <c r="BN46" s="55"/>
      <c r="BO46" s="55"/>
      <c r="BP46" s="55"/>
      <c r="BQ46" s="55"/>
      <c r="BR46" s="55"/>
    </row>
    <row r="47" spans="2:70" s="112" customFormat="1" ht="15" customHeight="1" x14ac:dyDescent="0.2">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118"/>
      <c r="AN47" s="118"/>
      <c r="AO47" s="118"/>
      <c r="AP47" s="118"/>
      <c r="AQ47" s="118"/>
      <c r="AR47" s="118"/>
      <c r="AS47" s="118"/>
      <c r="AT47" s="118"/>
      <c r="AU47" s="118"/>
      <c r="AV47" s="118"/>
      <c r="AW47" s="118"/>
      <c r="AX47" s="118"/>
      <c r="AY47" s="118"/>
      <c r="AZ47" s="121" t="str">
        <f>'Improvement Indicators'!B46</f>
        <v>Use objective measurements to inform choice of sweeps</v>
      </c>
      <c r="BA47" s="121" t="str">
        <f>'Improvement Indicators'!C46</f>
        <v>T1</v>
      </c>
      <c r="BB47" s="118"/>
      <c r="BC47" s="119"/>
      <c r="BE47" s="113"/>
      <c r="BF47" s="113"/>
      <c r="BG47" s="113"/>
      <c r="BH47" s="113"/>
      <c r="BI47" s="113"/>
      <c r="BJ47" s="113"/>
      <c r="BK47" s="113"/>
      <c r="BL47" s="113"/>
      <c r="BM47" s="113"/>
      <c r="BN47" s="55"/>
      <c r="BO47" s="55"/>
      <c r="BP47" s="55"/>
      <c r="BQ47" s="55"/>
      <c r="BR47" s="55"/>
    </row>
    <row r="48" spans="2:70" s="112" customFormat="1" ht="15" customHeight="1" x14ac:dyDescent="0.2">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118"/>
      <c r="AN48" s="118"/>
      <c r="AO48" s="118"/>
      <c r="AP48" s="118"/>
      <c r="AQ48" s="118"/>
      <c r="AR48" s="118"/>
      <c r="AS48" s="118"/>
      <c r="AT48" s="118"/>
      <c r="AU48" s="118"/>
      <c r="AV48" s="118"/>
      <c r="AW48" s="118"/>
      <c r="AX48" s="118"/>
      <c r="AY48" s="118"/>
      <c r="AZ48" s="121" t="s">
        <v>231</v>
      </c>
      <c r="BA48" s="121" t="str">
        <f>'Improvement Indicators'!C47</f>
        <v>T2</v>
      </c>
      <c r="BB48" s="118"/>
      <c r="BC48" s="119"/>
      <c r="BE48" s="113"/>
      <c r="BF48" s="113"/>
      <c r="BG48" s="113"/>
      <c r="BH48" s="113"/>
      <c r="BI48" s="113"/>
      <c r="BJ48" s="113"/>
      <c r="BK48" s="113"/>
      <c r="BL48" s="113"/>
      <c r="BM48" s="113"/>
      <c r="BN48" s="55"/>
      <c r="BO48" s="55"/>
      <c r="BP48" s="55"/>
      <c r="BQ48" s="55"/>
      <c r="BR48" s="55"/>
    </row>
    <row r="49" spans="2:70" s="112" customFormat="1" ht="15" customHeight="1" x14ac:dyDescent="0.2">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118"/>
      <c r="AN49" s="118"/>
      <c r="AO49" s="118"/>
      <c r="AP49" s="118"/>
      <c r="AQ49" s="118"/>
      <c r="AR49" s="118"/>
      <c r="AS49" s="118"/>
      <c r="AT49" s="118"/>
      <c r="AU49" s="118"/>
      <c r="AV49" s="118"/>
      <c r="AW49" s="118"/>
      <c r="AX49" s="118"/>
      <c r="AY49" s="118"/>
      <c r="AZ49" s="121" t="s">
        <v>26</v>
      </c>
      <c r="BA49" s="121" t="str">
        <f>'Improvement Indicators'!C48</f>
        <v>T3</v>
      </c>
      <c r="BB49" s="118"/>
      <c r="BC49" s="119"/>
      <c r="BE49" s="113"/>
      <c r="BF49" s="113"/>
      <c r="BG49" s="113"/>
      <c r="BH49" s="113"/>
      <c r="BI49" s="113"/>
      <c r="BJ49" s="113"/>
      <c r="BK49" s="113"/>
      <c r="BL49" s="113"/>
      <c r="BM49" s="113"/>
      <c r="BN49" s="55"/>
      <c r="BO49" s="55"/>
      <c r="BP49" s="55"/>
      <c r="BQ49" s="55"/>
      <c r="BR49" s="55"/>
    </row>
    <row r="50" spans="2:70" s="112" customFormat="1" ht="15" customHeight="1" x14ac:dyDescent="0.2">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118"/>
      <c r="AN50" s="118"/>
      <c r="AO50" s="118"/>
      <c r="AP50" s="118"/>
      <c r="AQ50" s="118"/>
      <c r="AR50" s="118"/>
      <c r="AS50" s="118"/>
      <c r="AT50" s="118"/>
      <c r="AU50" s="118"/>
      <c r="AV50" s="118"/>
      <c r="AW50" s="118"/>
      <c r="AX50" s="118"/>
      <c r="AY50" s="118"/>
      <c r="AZ50" s="121" t="s">
        <v>94</v>
      </c>
      <c r="BA50" s="121" t="str">
        <f>'Improvement Indicators'!C49</f>
        <v>T4</v>
      </c>
      <c r="BB50" s="118"/>
      <c r="BC50" s="119"/>
      <c r="BE50" s="113"/>
      <c r="BF50" s="113"/>
      <c r="BG50" s="113"/>
      <c r="BH50" s="113"/>
      <c r="BI50" s="113"/>
      <c r="BJ50" s="113"/>
      <c r="BK50" s="113"/>
      <c r="BL50" s="113"/>
      <c r="BM50" s="113"/>
      <c r="BN50" s="55"/>
      <c r="BO50" s="55"/>
      <c r="BP50" s="55"/>
      <c r="BQ50" s="55"/>
      <c r="BR50" s="55"/>
    </row>
    <row r="51" spans="2:70" s="112" customFormat="1" ht="15" customHeight="1" x14ac:dyDescent="0.2">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118"/>
      <c r="AN51" s="118"/>
      <c r="AO51" s="118"/>
      <c r="AP51" s="118"/>
      <c r="AQ51" s="118"/>
      <c r="AR51" s="118"/>
      <c r="AS51" s="118"/>
      <c r="AT51" s="118"/>
      <c r="AU51" s="118"/>
      <c r="AV51" s="118"/>
      <c r="AW51" s="118"/>
      <c r="AX51" s="118"/>
      <c r="AY51" s="118"/>
      <c r="AZ51" s="121" t="s">
        <v>95</v>
      </c>
      <c r="BA51" s="121" t="str">
        <f>'Improvement Indicators'!C50</f>
        <v>T5</v>
      </c>
      <c r="BB51" s="118"/>
      <c r="BC51" s="119"/>
      <c r="BE51" s="113"/>
      <c r="BF51" s="113"/>
      <c r="BG51" s="113"/>
      <c r="BH51" s="113"/>
      <c r="BI51" s="113"/>
      <c r="BJ51" s="113"/>
      <c r="BK51" s="113"/>
      <c r="BL51" s="113"/>
      <c r="BM51" s="113"/>
      <c r="BN51" s="55"/>
      <c r="BO51" s="55"/>
      <c r="BP51" s="55"/>
      <c r="BQ51" s="55"/>
      <c r="BR51" s="55"/>
    </row>
    <row r="52" spans="2:70" s="112" customFormat="1" ht="15" customHeight="1" x14ac:dyDescent="0.2">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118"/>
      <c r="AN52" s="118"/>
      <c r="AO52" s="118"/>
      <c r="AP52" s="118"/>
      <c r="AQ52" s="118"/>
      <c r="AR52" s="118"/>
      <c r="AS52" s="118"/>
      <c r="AT52" s="118"/>
      <c r="AU52" s="118"/>
      <c r="AV52" s="118"/>
      <c r="AW52" s="118"/>
      <c r="AX52" s="118"/>
      <c r="AY52" s="118"/>
      <c r="AZ52" s="121" t="s">
        <v>96</v>
      </c>
      <c r="BA52" s="121" t="str">
        <f>'Improvement Indicators'!C51</f>
        <v>T6</v>
      </c>
      <c r="BB52" s="118"/>
      <c r="BC52" s="119"/>
      <c r="BE52" s="113"/>
      <c r="BF52" s="113"/>
      <c r="BG52" s="113"/>
      <c r="BH52" s="113"/>
      <c r="BI52" s="113"/>
      <c r="BJ52" s="113"/>
      <c r="BK52" s="113"/>
      <c r="BL52" s="113"/>
      <c r="BM52" s="113"/>
      <c r="BN52" s="55"/>
      <c r="BO52" s="55"/>
      <c r="BP52" s="55"/>
      <c r="BQ52" s="55"/>
      <c r="BR52" s="55"/>
    </row>
    <row r="53" spans="2:70" s="112" customFormat="1" ht="15" customHeight="1" x14ac:dyDescent="0.2">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118"/>
      <c r="AN53" s="118"/>
      <c r="AO53" s="118"/>
      <c r="AP53" s="118"/>
      <c r="AQ53" s="118"/>
      <c r="AR53" s="118"/>
      <c r="AS53" s="118"/>
      <c r="AT53" s="118"/>
      <c r="AU53" s="118"/>
      <c r="AV53" s="118"/>
      <c r="AW53" s="118"/>
      <c r="AX53" s="118"/>
      <c r="AY53" s="118"/>
      <c r="AZ53" s="121" t="s">
        <v>49</v>
      </c>
      <c r="BA53" s="121" t="str">
        <f>'Improvement Indicators'!C52</f>
        <v>T7</v>
      </c>
      <c r="BB53" s="118"/>
      <c r="BC53" s="119"/>
      <c r="BE53" s="113"/>
      <c r="BF53" s="113"/>
      <c r="BG53" s="113"/>
      <c r="BH53" s="113"/>
      <c r="BI53" s="113"/>
      <c r="BJ53" s="113"/>
      <c r="BK53" s="113"/>
      <c r="BL53" s="113"/>
      <c r="BM53" s="113"/>
      <c r="BN53" s="55"/>
      <c r="BO53" s="55"/>
      <c r="BP53" s="55"/>
      <c r="BQ53" s="55"/>
      <c r="BR53" s="55"/>
    </row>
    <row r="54" spans="2:70" s="112" customFormat="1" ht="15" customHeight="1" x14ac:dyDescent="0.2">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118"/>
      <c r="AN54" s="118"/>
      <c r="AO54" s="118"/>
      <c r="AP54" s="118"/>
      <c r="AQ54" s="118"/>
      <c r="AR54" s="118"/>
      <c r="AS54" s="118"/>
      <c r="AT54" s="118"/>
      <c r="AU54" s="118"/>
      <c r="AV54" s="118"/>
      <c r="AW54" s="118"/>
      <c r="AX54" s="118"/>
      <c r="AY54" s="118"/>
      <c r="AZ54" s="121" t="s">
        <v>6</v>
      </c>
      <c r="BA54" s="121" t="str">
        <f>'Improvement Indicators'!C53</f>
        <v>T8</v>
      </c>
      <c r="BB54" s="118"/>
      <c r="BC54" s="119"/>
      <c r="BE54" s="113"/>
      <c r="BF54" s="113"/>
      <c r="BG54" s="113"/>
      <c r="BH54" s="113"/>
      <c r="BI54" s="113"/>
      <c r="BJ54" s="113"/>
      <c r="BK54" s="113"/>
      <c r="BL54" s="113"/>
      <c r="BM54" s="113"/>
      <c r="BN54" s="55"/>
      <c r="BO54" s="55"/>
      <c r="BP54" s="55"/>
      <c r="BQ54" s="55"/>
      <c r="BR54" s="55"/>
    </row>
    <row r="55" spans="2:70" s="112" customFormat="1" ht="15" customHeight="1" x14ac:dyDescent="0.2">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118"/>
      <c r="AN55" s="118"/>
      <c r="AO55" s="118"/>
      <c r="AP55" s="118"/>
      <c r="AQ55" s="118"/>
      <c r="AR55" s="118"/>
      <c r="AS55" s="118"/>
      <c r="AT55" s="118"/>
      <c r="AU55" s="118"/>
      <c r="AV55" s="118"/>
      <c r="AW55" s="118"/>
      <c r="AX55" s="118"/>
      <c r="AY55" s="118"/>
      <c r="AZ55" s="121" t="s">
        <v>217</v>
      </c>
      <c r="BA55" s="121" t="str">
        <f>'Improvement Indicators'!C54</f>
        <v>T9</v>
      </c>
      <c r="BB55" s="118"/>
      <c r="BC55" s="119"/>
      <c r="BE55" s="113"/>
      <c r="BF55" s="113"/>
      <c r="BG55" s="113"/>
      <c r="BH55" s="113"/>
      <c r="BI55" s="113"/>
      <c r="BJ55" s="113"/>
      <c r="BK55" s="113"/>
      <c r="BL55" s="113"/>
      <c r="BM55" s="113"/>
      <c r="BN55" s="55"/>
      <c r="BO55" s="55"/>
      <c r="BP55" s="55"/>
      <c r="BQ55" s="55"/>
      <c r="BR55" s="55"/>
    </row>
    <row r="56" spans="2:70" s="112" customFormat="1" ht="15" customHeight="1" x14ac:dyDescent="0.2">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118"/>
      <c r="AN56" s="118"/>
      <c r="AO56" s="118"/>
      <c r="AP56" s="118"/>
      <c r="AQ56" s="118"/>
      <c r="AR56" s="118"/>
      <c r="AS56" s="118"/>
      <c r="AT56" s="118"/>
      <c r="AU56" s="118"/>
      <c r="AV56" s="118"/>
      <c r="AW56" s="118"/>
      <c r="AX56" s="118"/>
      <c r="AY56" s="118"/>
      <c r="AZ56" s="121" t="s">
        <v>221</v>
      </c>
      <c r="BA56" s="121" t="str">
        <f>'Improvement Indicators'!C55</f>
        <v>T10</v>
      </c>
      <c r="BB56" s="118"/>
      <c r="BC56" s="119"/>
      <c r="BE56" s="113"/>
      <c r="BF56" s="113"/>
      <c r="BG56" s="113"/>
      <c r="BH56" s="113"/>
      <c r="BI56" s="113"/>
      <c r="BJ56" s="113"/>
      <c r="BK56" s="113"/>
      <c r="BL56" s="113"/>
      <c r="BM56" s="113"/>
      <c r="BN56" s="55"/>
      <c r="BO56" s="55"/>
      <c r="BP56" s="55"/>
      <c r="BQ56" s="55"/>
      <c r="BR56" s="55"/>
    </row>
    <row r="57" spans="2:70" s="112" customFormat="1" ht="15" customHeight="1" x14ac:dyDescent="0.2">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118"/>
      <c r="AN57" s="118"/>
      <c r="AO57" s="118"/>
      <c r="AP57" s="118"/>
      <c r="AQ57" s="118"/>
      <c r="AR57" s="118"/>
      <c r="AS57" s="118"/>
      <c r="AT57" s="118"/>
      <c r="AU57" s="118"/>
      <c r="AV57" s="118"/>
      <c r="AW57" s="118"/>
      <c r="AX57" s="118"/>
      <c r="AY57" s="118"/>
      <c r="AZ57" s="121" t="s">
        <v>50</v>
      </c>
      <c r="BA57" s="121" t="str">
        <f>'Improvement Indicators'!C56</f>
        <v>T11</v>
      </c>
      <c r="BB57" s="118"/>
      <c r="BC57" s="119"/>
      <c r="BE57" s="113"/>
      <c r="BF57" s="113"/>
      <c r="BG57" s="113"/>
      <c r="BH57" s="113"/>
      <c r="BI57" s="113"/>
      <c r="BJ57" s="113"/>
      <c r="BK57" s="113"/>
      <c r="BL57" s="113"/>
      <c r="BM57" s="113"/>
      <c r="BN57" s="55"/>
      <c r="BO57" s="55"/>
      <c r="BP57" s="55"/>
      <c r="BQ57" s="55"/>
      <c r="BR57" s="55"/>
    </row>
    <row r="58" spans="2:70" s="112" customFormat="1" ht="15" customHeight="1" x14ac:dyDescent="0.2">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118"/>
      <c r="AN58" s="118"/>
      <c r="AO58" s="118"/>
      <c r="AP58" s="118"/>
      <c r="AQ58" s="118"/>
      <c r="AR58" s="118"/>
      <c r="AS58" s="118"/>
      <c r="AT58" s="118"/>
      <c r="AU58" s="118"/>
      <c r="AV58" s="118"/>
      <c r="AW58" s="118"/>
      <c r="AX58" s="118"/>
      <c r="AY58" s="118"/>
      <c r="AZ58" s="121" t="s">
        <v>57</v>
      </c>
      <c r="BA58" s="121" t="str">
        <f>'Improvement Indicators'!C57</f>
        <v>T12</v>
      </c>
      <c r="BB58" s="118"/>
      <c r="BC58" s="119"/>
      <c r="BE58" s="113"/>
      <c r="BF58" s="113"/>
      <c r="BG58" s="113"/>
      <c r="BH58" s="113"/>
      <c r="BI58" s="113"/>
      <c r="BJ58" s="113"/>
      <c r="BK58" s="113"/>
      <c r="BL58" s="113"/>
      <c r="BM58" s="113"/>
      <c r="BN58" s="55"/>
      <c r="BO58" s="55"/>
      <c r="BP58" s="55"/>
      <c r="BQ58" s="55"/>
      <c r="BR58" s="55"/>
    </row>
    <row r="59" spans="2:70" s="112" customFormat="1" ht="15" customHeight="1" x14ac:dyDescent="0.2">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118"/>
      <c r="AN59" s="118"/>
      <c r="AO59" s="118"/>
      <c r="AP59" s="118"/>
      <c r="AQ59" s="118"/>
      <c r="AR59" s="118"/>
      <c r="AS59" s="118"/>
      <c r="AT59" s="118"/>
      <c r="AU59" s="118"/>
      <c r="AV59" s="118"/>
      <c r="AW59" s="118"/>
      <c r="AX59" s="118"/>
      <c r="AY59" s="118"/>
      <c r="AZ59" s="121" t="s">
        <v>51</v>
      </c>
      <c r="BA59" s="121" t="str">
        <f>'Improvement Indicators'!C58</f>
        <v>T13</v>
      </c>
      <c r="BB59" s="118"/>
      <c r="BC59" s="119"/>
      <c r="BE59" s="113"/>
      <c r="BF59" s="113"/>
      <c r="BG59" s="113"/>
      <c r="BH59" s="113"/>
      <c r="BI59" s="113"/>
      <c r="BJ59" s="113"/>
      <c r="BK59" s="113"/>
      <c r="BL59" s="113"/>
      <c r="BM59" s="113"/>
      <c r="BN59" s="55"/>
      <c r="BO59" s="55"/>
      <c r="BP59" s="55"/>
      <c r="BQ59" s="55"/>
      <c r="BR59" s="55"/>
    </row>
    <row r="60" spans="2:70" s="112" customFormat="1" ht="15" customHeight="1" x14ac:dyDescent="0.2">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118"/>
      <c r="AN60" s="118"/>
      <c r="AO60" s="118"/>
      <c r="AP60" s="118"/>
      <c r="AQ60" s="118"/>
      <c r="AR60" s="118"/>
      <c r="AS60" s="118"/>
      <c r="AT60" s="118"/>
      <c r="AU60" s="118"/>
      <c r="AV60" s="118"/>
      <c r="AW60" s="118"/>
      <c r="AX60" s="118"/>
      <c r="AY60" s="118"/>
      <c r="AZ60" s="124" t="s">
        <v>56</v>
      </c>
      <c r="BA60" s="121" t="str">
        <f>'Improvement Indicators'!C59</f>
        <v>T14</v>
      </c>
      <c r="BB60" s="118"/>
      <c r="BC60" s="119"/>
      <c r="BE60" s="113"/>
      <c r="BF60" s="113"/>
      <c r="BG60" s="113"/>
      <c r="BH60" s="113"/>
      <c r="BI60" s="113"/>
      <c r="BJ60" s="113"/>
      <c r="BK60" s="113"/>
      <c r="BL60" s="113"/>
      <c r="BM60" s="113"/>
      <c r="BN60" s="55"/>
      <c r="BO60" s="55"/>
      <c r="BP60" s="55"/>
      <c r="BQ60" s="55"/>
      <c r="BR60" s="55"/>
    </row>
    <row r="61" spans="2:70" s="112" customFormat="1" ht="18.75" customHeight="1" x14ac:dyDescent="0.2">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125"/>
      <c r="AN61" s="125"/>
      <c r="AO61" s="125"/>
      <c r="AP61" s="125"/>
      <c r="AQ61" s="125"/>
      <c r="AR61" s="125"/>
      <c r="AS61" s="125"/>
      <c r="AT61" s="125"/>
      <c r="AU61" s="125"/>
      <c r="AV61" s="125"/>
      <c r="AW61" s="125"/>
      <c r="AX61" s="125"/>
      <c r="AY61" s="125"/>
      <c r="AZ61" s="124" t="s">
        <v>113</v>
      </c>
      <c r="BA61" s="121" t="str">
        <f>'Improvement Indicators'!C60</f>
        <v>T15</v>
      </c>
      <c r="BB61" s="125"/>
      <c r="BC61" s="126"/>
      <c r="BE61" s="113"/>
      <c r="BF61" s="113"/>
      <c r="BG61" s="113"/>
      <c r="BH61" s="113"/>
      <c r="BI61" s="113"/>
      <c r="BJ61" s="113"/>
      <c r="BK61" s="113"/>
      <c r="BL61" s="113"/>
      <c r="BM61" s="113"/>
      <c r="BN61" s="55"/>
      <c r="BO61" s="55"/>
      <c r="BP61" s="55"/>
      <c r="BQ61" s="55"/>
      <c r="BR61" s="55"/>
    </row>
    <row r="62" spans="2:70" s="112" customFormat="1" ht="15" customHeight="1" x14ac:dyDescent="0.2">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125"/>
      <c r="AN62" s="125"/>
      <c r="AO62" s="125"/>
      <c r="AP62" s="125"/>
      <c r="AQ62" s="125"/>
      <c r="AR62" s="125"/>
      <c r="AS62" s="125"/>
      <c r="AT62" s="125"/>
      <c r="AU62" s="125"/>
      <c r="AV62" s="125"/>
      <c r="AW62" s="125"/>
      <c r="AX62" s="125"/>
      <c r="AY62" s="125"/>
      <c r="AZ62" s="124" t="s">
        <v>204</v>
      </c>
      <c r="BA62" s="121" t="str">
        <f>'Improvement Indicators'!C61</f>
        <v>T16</v>
      </c>
      <c r="BB62" s="125"/>
      <c r="BC62" s="126"/>
      <c r="BE62" s="113"/>
      <c r="BF62" s="113"/>
      <c r="BG62" s="113"/>
      <c r="BH62" s="113"/>
      <c r="BI62" s="113"/>
      <c r="BJ62" s="113"/>
      <c r="BK62" s="113"/>
      <c r="BL62" s="113"/>
      <c r="BM62" s="113"/>
      <c r="BN62" s="55"/>
      <c r="BO62" s="55"/>
      <c r="BP62" s="55"/>
      <c r="BQ62" s="55"/>
      <c r="BR62" s="55"/>
    </row>
    <row r="63" spans="2:70" s="112" customFormat="1" ht="15" customHeight="1" x14ac:dyDescent="0.2">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125"/>
      <c r="AN63" s="125"/>
      <c r="AO63" s="125"/>
      <c r="AP63" s="125"/>
      <c r="AQ63" s="125"/>
      <c r="AR63" s="125"/>
      <c r="AS63" s="125"/>
      <c r="AT63" s="125"/>
      <c r="AU63" s="125"/>
      <c r="AV63" s="125"/>
      <c r="AW63" s="125"/>
      <c r="AX63" s="125"/>
      <c r="AY63" s="125"/>
      <c r="AZ63" s="124" t="str">
        <f>'Improvement Indicators'!B63</f>
        <v>Click ABR at same level needed for interpretation</v>
      </c>
      <c r="BA63" s="121" t="str">
        <f>'Improvement Indicators'!C62</f>
        <v>C1</v>
      </c>
      <c r="BB63" s="125"/>
      <c r="BC63" s="126"/>
      <c r="BE63" s="113"/>
      <c r="BF63" s="113"/>
      <c r="BG63" s="113"/>
      <c r="BH63" s="113"/>
      <c r="BI63" s="113"/>
      <c r="BJ63" s="113"/>
      <c r="BK63" s="113"/>
      <c r="BL63" s="113"/>
      <c r="BM63" s="113"/>
      <c r="BN63" s="55"/>
      <c r="BO63" s="55"/>
      <c r="BP63" s="55"/>
      <c r="BQ63" s="55"/>
      <c r="BR63" s="55"/>
    </row>
    <row r="64" spans="2:70" s="112" customFormat="1" ht="15" customHeight="1" x14ac:dyDescent="0.2">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125"/>
      <c r="AN64" s="125"/>
      <c r="AO64" s="125"/>
      <c r="AP64" s="125"/>
      <c r="AQ64" s="125"/>
      <c r="AR64" s="125"/>
      <c r="AS64" s="125"/>
      <c r="AT64" s="125"/>
      <c r="AU64" s="125"/>
      <c r="AV64" s="125"/>
      <c r="AW64" s="125"/>
      <c r="AX64" s="125"/>
      <c r="AY64" s="125"/>
      <c r="AZ64" s="124" t="str">
        <f>'Improvement Indicators'!B64</f>
        <v>Display issue compromises interpretation</v>
      </c>
      <c r="BA64" s="121" t="str">
        <f>'Improvement Indicators'!C63</f>
        <v>C2</v>
      </c>
      <c r="BB64" s="125"/>
      <c r="BC64" s="126"/>
      <c r="BE64" s="113"/>
      <c r="BF64" s="113"/>
      <c r="BG64" s="113"/>
      <c r="BH64" s="113"/>
      <c r="BI64" s="113"/>
      <c r="BJ64" s="113"/>
      <c r="BK64" s="113"/>
      <c r="BL64" s="113"/>
      <c r="BM64" s="113"/>
      <c r="BN64" s="55"/>
      <c r="BO64" s="55"/>
      <c r="BP64" s="55"/>
      <c r="BQ64" s="55"/>
      <c r="BR64" s="55"/>
    </row>
    <row r="65" spans="2:70" s="112" customFormat="1" ht="15" customHeight="1" x14ac:dyDescent="0.2">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125"/>
      <c r="AN65" s="125"/>
      <c r="AO65" s="125"/>
      <c r="AP65" s="125"/>
      <c r="AQ65" s="125"/>
      <c r="AR65" s="125"/>
      <c r="AS65" s="125"/>
      <c r="AT65" s="125"/>
      <c r="AU65" s="125"/>
      <c r="AV65" s="125"/>
      <c r="AW65" s="125"/>
      <c r="AX65" s="125"/>
      <c r="AY65" s="125"/>
      <c r="AZ65" s="124" t="str">
        <f>'Improvement Indicators'!B65</f>
        <v>Rejection level not optimal / more sweeps needed</v>
      </c>
      <c r="BA65" s="121" t="str">
        <f>'Improvement Indicators'!C64</f>
        <v>C3</v>
      </c>
      <c r="BB65" s="125"/>
      <c r="BC65" s="126"/>
      <c r="BE65" s="113"/>
      <c r="BF65" s="113"/>
      <c r="BG65" s="113"/>
      <c r="BH65" s="113"/>
      <c r="BI65" s="113"/>
      <c r="BJ65" s="113"/>
      <c r="BK65" s="113"/>
      <c r="BL65" s="113"/>
      <c r="BM65" s="113"/>
      <c r="BN65" s="55"/>
      <c r="BO65" s="55"/>
      <c r="BP65" s="55"/>
      <c r="BQ65" s="55"/>
      <c r="BR65" s="55"/>
    </row>
    <row r="66" spans="2:70" ht="15" customHeight="1" x14ac:dyDescent="0.2">
      <c r="AM66" s="125"/>
      <c r="AN66" s="125"/>
      <c r="AO66" s="125"/>
      <c r="AP66" s="125"/>
      <c r="AQ66" s="125"/>
      <c r="AR66" s="125"/>
      <c r="AS66" s="125"/>
      <c r="AT66" s="125"/>
      <c r="AU66" s="125"/>
      <c r="AV66" s="125"/>
      <c r="AW66" s="125"/>
      <c r="AX66" s="125"/>
      <c r="AY66" s="125"/>
      <c r="AZ66" s="124" t="str">
        <f>'Improvement Indicators'!B66</f>
        <v>CM test not done when needed or done unnecessarily</v>
      </c>
      <c r="BA66" s="121" t="str">
        <f>'Improvement Indicators'!C65</f>
        <v>C4</v>
      </c>
      <c r="BB66" s="125"/>
      <c r="BC66" s="126"/>
    </row>
    <row r="67" spans="2:70" ht="15" customHeight="1" x14ac:dyDescent="0.2">
      <c r="AM67" s="125"/>
      <c r="AN67" s="125"/>
      <c r="AO67" s="125"/>
      <c r="AP67" s="125"/>
      <c r="AQ67" s="125"/>
      <c r="AR67" s="125"/>
      <c r="AS67" s="125"/>
      <c r="AT67" s="125"/>
      <c r="AU67" s="125"/>
      <c r="AV67" s="125"/>
      <c r="AW67" s="125"/>
      <c r="AX67" s="125"/>
      <c r="AY67" s="125"/>
      <c r="AZ67" s="124" t="str">
        <f>'Improvement Indicators'!B67</f>
        <v>No run with tube clamped when CM looks present</v>
      </c>
      <c r="BA67" s="121" t="str">
        <f>'Improvement Indicators'!C66</f>
        <v>C5</v>
      </c>
      <c r="BB67" s="125"/>
      <c r="BC67" s="126"/>
    </row>
    <row r="68" spans="2:70" ht="15" customHeight="1" x14ac:dyDescent="0.2">
      <c r="AM68" s="125"/>
      <c r="AN68" s="125"/>
      <c r="AO68" s="125"/>
      <c r="AP68" s="125"/>
      <c r="AQ68" s="125"/>
      <c r="AR68" s="125"/>
      <c r="AS68" s="125"/>
      <c r="AT68" s="125"/>
      <c r="AU68" s="125"/>
      <c r="AV68" s="125"/>
      <c r="AW68" s="125"/>
      <c r="AX68" s="125"/>
      <c r="AY68" s="125"/>
      <c r="AZ68" s="124" t="str">
        <f>'Improvement Indicators'!B68</f>
        <v>CM Interpretation doubtful</v>
      </c>
      <c r="BA68" s="121" t="str">
        <f>'Improvement Indicators'!C67</f>
        <v>C6</v>
      </c>
      <c r="BB68" s="125"/>
      <c r="BC68" s="126"/>
    </row>
    <row r="69" spans="2:70" ht="15" customHeight="1" x14ac:dyDescent="0.2">
      <c r="AM69" s="125"/>
      <c r="AN69" s="125"/>
      <c r="AO69" s="125"/>
      <c r="AP69" s="125"/>
      <c r="AQ69" s="125"/>
      <c r="AR69" s="125"/>
      <c r="AS69" s="125"/>
      <c r="AT69" s="125"/>
      <c r="AU69" s="125"/>
      <c r="AV69" s="125"/>
      <c r="AW69" s="125"/>
      <c r="AX69" s="125"/>
      <c r="AY69" s="125"/>
      <c r="AZ69" s="124" t="str">
        <f>'Improvement Indicators'!B69</f>
        <v>Other - CM</v>
      </c>
      <c r="BA69" s="121" t="str">
        <f>'Improvement Indicators'!C68</f>
        <v>C7</v>
      </c>
      <c r="BB69" s="125"/>
      <c r="BC69" s="126"/>
    </row>
    <row r="70" spans="2:70" ht="15" customHeight="1" x14ac:dyDescent="0.2">
      <c r="AM70" s="125"/>
      <c r="AN70" s="125"/>
      <c r="AO70" s="125"/>
      <c r="AP70" s="125"/>
      <c r="AQ70" s="125"/>
      <c r="AR70" s="125"/>
      <c r="AS70" s="125"/>
      <c r="AT70" s="125"/>
      <c r="AU70" s="125"/>
      <c r="AV70" s="125"/>
      <c r="AW70" s="125"/>
      <c r="AX70" s="125"/>
      <c r="AY70" s="125"/>
      <c r="AZ70" s="125"/>
      <c r="BA70" s="125"/>
      <c r="BB70" s="125"/>
      <c r="BC70" s="126"/>
    </row>
    <row r="71" spans="2:70" ht="15" customHeight="1" x14ac:dyDescent="0.2">
      <c r="AM71" s="125"/>
      <c r="AN71" s="125"/>
      <c r="AO71" s="125"/>
      <c r="AP71" s="125"/>
      <c r="AQ71" s="125"/>
      <c r="AR71" s="125"/>
      <c r="AS71" s="125"/>
      <c r="AT71" s="125"/>
      <c r="AU71" s="125"/>
      <c r="AV71" s="125"/>
      <c r="AW71" s="125"/>
      <c r="AX71" s="125"/>
      <c r="AY71" s="125"/>
      <c r="AZ71" s="125"/>
      <c r="BA71" s="125"/>
      <c r="BB71" s="125"/>
      <c r="BC71" s="126"/>
    </row>
    <row r="72" spans="2:70" ht="15" customHeight="1" x14ac:dyDescent="0.2">
      <c r="AM72" s="224"/>
      <c r="AN72" s="224"/>
      <c r="AO72" s="224"/>
      <c r="AP72" s="224"/>
      <c r="AQ72" s="224"/>
      <c r="AR72" s="224"/>
      <c r="AS72" s="224"/>
      <c r="AT72" s="224"/>
      <c r="AU72" s="224"/>
      <c r="AV72" s="224"/>
      <c r="AW72" s="224"/>
      <c r="AX72" s="224"/>
      <c r="AY72" s="224"/>
      <c r="AZ72" s="224"/>
      <c r="BA72" s="224"/>
    </row>
    <row r="73" spans="2:70" ht="15" customHeight="1" x14ac:dyDescent="0.2">
      <c r="AM73" s="224"/>
      <c r="AN73" s="224"/>
      <c r="AO73" s="224"/>
      <c r="AP73" s="224"/>
      <c r="AQ73" s="224"/>
      <c r="AR73" s="224"/>
      <c r="AS73" s="224"/>
      <c r="AT73" s="224"/>
      <c r="AU73" s="224"/>
      <c r="AV73" s="224"/>
      <c r="AW73" s="224"/>
      <c r="AX73" s="224"/>
      <c r="AY73" s="224"/>
      <c r="AZ73" s="224"/>
      <c r="BA73" s="224"/>
    </row>
    <row r="74" spans="2:70" ht="15" customHeight="1" x14ac:dyDescent="0.2">
      <c r="AM74" s="224"/>
      <c r="AN74" s="224"/>
      <c r="AO74" s="224"/>
      <c r="AP74" s="224"/>
      <c r="AQ74" s="224"/>
      <c r="AR74" s="224"/>
      <c r="AS74" s="224"/>
      <c r="AT74" s="224"/>
      <c r="AU74" s="224"/>
      <c r="AV74" s="224"/>
      <c r="AW74" s="224"/>
      <c r="AX74" s="224"/>
      <c r="AY74" s="224"/>
      <c r="AZ74" s="224"/>
      <c r="BA74" s="224"/>
    </row>
    <row r="75" spans="2:70" ht="15" customHeight="1" x14ac:dyDescent="0.2">
      <c r="AM75" s="224"/>
      <c r="AN75" s="224"/>
      <c r="AO75" s="224"/>
      <c r="AP75" s="224"/>
      <c r="AQ75" s="224"/>
      <c r="AR75" s="224"/>
      <c r="AS75" s="224"/>
      <c r="AT75" s="224"/>
      <c r="AU75" s="224"/>
      <c r="AV75" s="224"/>
      <c r="AW75" s="224"/>
      <c r="AX75" s="224"/>
      <c r="AY75" s="224"/>
      <c r="AZ75" s="224"/>
      <c r="BA75" s="224"/>
    </row>
    <row r="76" spans="2:70" ht="15" customHeight="1" x14ac:dyDescent="0.2">
      <c r="AZ76" s="224"/>
    </row>
    <row r="77" spans="2:70" ht="15" customHeight="1" x14ac:dyDescent="0.2">
      <c r="AZ77" s="224"/>
    </row>
    <row r="78" spans="2:70" ht="15" customHeight="1" x14ac:dyDescent="0.2">
      <c r="AZ78" s="224"/>
    </row>
    <row r="79" spans="2:70" ht="15" customHeight="1" x14ac:dyDescent="0.2">
      <c r="AZ79" s="224"/>
    </row>
    <row r="80" spans="2:70" ht="15" customHeight="1" x14ac:dyDescent="0.2">
      <c r="AZ80" s="224"/>
    </row>
    <row r="81" spans="52:52" ht="15" customHeight="1" x14ac:dyDescent="0.2">
      <c r="AZ81" s="224"/>
    </row>
    <row r="82" spans="52:52" ht="15" customHeight="1" x14ac:dyDescent="0.2">
      <c r="AZ82" s="224"/>
    </row>
    <row r="83" spans="52:52" ht="15" customHeight="1" x14ac:dyDescent="0.2">
      <c r="AZ83" s="224"/>
    </row>
    <row r="84" spans="52:52" ht="15" customHeight="1" x14ac:dyDescent="0.2">
      <c r="AZ84" s="224"/>
    </row>
    <row r="85" spans="52:52" ht="15" customHeight="1" x14ac:dyDescent="0.2">
      <c r="AZ85" s="224"/>
    </row>
    <row r="86" spans="52:52" ht="15" customHeight="1" x14ac:dyDescent="0.2">
      <c r="AZ86" s="224"/>
    </row>
    <row r="87" spans="52:52" ht="15" customHeight="1" x14ac:dyDescent="0.2"/>
    <row r="88" spans="52:52" ht="15" customHeight="1" x14ac:dyDescent="0.2"/>
    <row r="89" spans="52:52" ht="15" customHeight="1" x14ac:dyDescent="0.2"/>
    <row r="90" spans="52:52" ht="15" customHeight="1" x14ac:dyDescent="0.2"/>
    <row r="91" spans="52:52" ht="15" customHeight="1" x14ac:dyDescent="0.2"/>
    <row r="92" spans="52:52" ht="15" customHeight="1" x14ac:dyDescent="0.2"/>
    <row r="93" spans="52:52" ht="15" customHeight="1" x14ac:dyDescent="0.2"/>
    <row r="94" spans="52:52" ht="15" customHeight="1" x14ac:dyDescent="0.2"/>
    <row r="95" spans="52:52" ht="15" customHeight="1" x14ac:dyDescent="0.2"/>
    <row r="96" spans="52:52"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sheetData>
  <sheetProtection algorithmName="SHA-512" hashValue="ci8xx+/O3saE6h4ahyd4qO9mytFVpxqwy2PR2uswc24j7mGsx3zEDCWFgdNhf3HNhk0Q5zGAwfqXmedMqt87Kw==" saltValue="2D7ijZEpPS4PJRbZ3Rfn/w==" spinCount="100000" sheet="1" selectLockedCells="1"/>
  <mergeCells count="4">
    <mergeCell ref="I1:M1"/>
    <mergeCell ref="N1:R1"/>
    <mergeCell ref="S1:Y1"/>
    <mergeCell ref="Z1:AK1"/>
  </mergeCells>
  <phoneticPr fontId="1" type="noConversion"/>
  <pageMargins left="0.24" right="0.49" top="0.41" bottom="0.6" header="0.19" footer="0.5"/>
  <pageSetup paperSize="9" scale="68" orientation="portrait" horizontalDpi="360" verticalDpi="360" r:id="rId1"/>
  <headerFooter alignWithMargins="0"/>
  <colBreaks count="1" manualBreakCount="1">
    <brk id="18" max="38" man="1"/>
  </colBreaks>
  <ignoredErrors>
    <ignoredError sqref="I3:AA3 G3 B3:E3 AC3:IV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Report</vt:lpstr>
      <vt:lpstr>eHL</vt:lpstr>
      <vt:lpstr>Improvement Indicators</vt:lpstr>
      <vt:lpstr>audit</vt:lpstr>
      <vt:lpstr>Action</vt:lpstr>
      <vt:lpstr>Admin</vt:lpstr>
      <vt:lpstr>Agree</vt:lpstr>
      <vt:lpstr>Category</vt:lpstr>
      <vt:lpstr>CM</vt:lpstr>
      <vt:lpstr>CMV</vt:lpstr>
      <vt:lpstr>Discuss</vt:lpstr>
      <vt:lpstr>Display</vt:lpstr>
      <vt:lpstr>Interpretation</vt:lpstr>
      <vt:lpstr>Meningitis</vt:lpstr>
      <vt:lpstr>NICU</vt:lpstr>
      <vt:lpstr>Outcome</vt:lpstr>
      <vt:lpstr>Parameters</vt:lpstr>
      <vt:lpstr>audit!Print_Area</vt:lpstr>
      <vt:lpstr>eHL!Print_Area</vt:lpstr>
      <vt:lpstr>Report!Print_Area</vt:lpstr>
      <vt:lpstr>Quality</vt:lpstr>
      <vt:lpstr>Reason</vt:lpstr>
      <vt:lpstr>Recording_Quality</vt:lpstr>
      <vt:lpstr>ScrOut</vt:lpstr>
      <vt:lpstr>Standard</vt:lpstr>
      <vt:lpstr>Stimulus</vt:lpstr>
      <vt:lpstr>Strategy</vt:lpstr>
      <vt:lpstr>Transducer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2013-12-11T17:04:58Z</dcterms:created>
  <dcterms:modified xsi:type="dcterms:W3CDTF">2025-04-01T11:25:04Z</dcterms:modified>
</cp:coreProperties>
</file>